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<sst xmlns="http://schemas.openxmlformats.org/spreadsheetml/2006/main" count="147" uniqueCount="147">
  <si>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</si>
  <si>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</si>
  <si>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</si>
  <si>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</si>
  <si>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</si>
  <si>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</si>
  <si>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</si>
  <si>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</si>
  <si>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</si>
  <si>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</si>
  <si>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</si>
  <si>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</si>
  <si>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</si>
  <si>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</si>
  <si>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</si>
  <si>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</si>
  <si>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</si>
  <si>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</si>
  <si>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</si>
  <si>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</si>
  <si>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</si>
  <si>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</si>
  <si>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</si>
  <si>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</si>
  <si>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</si>
  <si>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</si>
  <si>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</si>
  <si>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</si>
  <si>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</si>
  <si>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</si>
  <si>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</si>
  <si>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</si>
  <si>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</si>
  <si>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</si>
  <si>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</si>
  <si>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</si>
  <si>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</si>
  <si>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</si>
  <si>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</si>
  <si>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</si>
  <si>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</si>
  <si>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</si>
  <si>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</si>
  <si>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</si>
  <si>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</si>
  <si>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</si>
  <si>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</si>
  <si>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</si>
  <si>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</si>
  <si>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</si>
  <si>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</si>
  <si>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</si>
  <si>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</si>
  <si>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</si>
  <si>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</si>
  <si>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</si>
  <si>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</si>
  <si>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</si>
  <si>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</si>
  <si>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</si>
  <si>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</si>
  <si>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</si>
  <si>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</si>
  <si>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</si>
  <si>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</si>
  <si>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</si>
  <si>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</si>
  <si>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</si>
  <si>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</si>
  <si>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</si>
  <si>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</si>
  <si>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</si>
  <si>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</si>
  <si>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</si>
  <si>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</si>
  <si>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</si>
  <si>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</si>
  <si>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</si>
  <si>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</si>
  <si>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</si>
  <si>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</si>
  <si>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</si>
  <si>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</si>
  <si>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</si>
  <si>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</si>
  <si>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</si>
  <si>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</si>
  <si>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</si>
  <si>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</si>
  <si>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</si>
  <si>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</si>
  <si>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</si>
  <si>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</si>
  <si>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</si>
  <si>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</si>
  <si>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</si>
  <si>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</si>
  <si>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</si>
  <si>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</si>
  <si>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</si>
  <si>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</si>
  <si>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</si>
  <si>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</si>
  <si>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</si>
  <si>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</si>
  <si>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</si>
  <si>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</si>
  <si>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</si>
  <si>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</si>
  <si>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</si>
  <si>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</si>
  <si>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</si>
  <si>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</si>
  <si>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</si>
  <si>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</si>
  <si>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</si>
  <si>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</si>
  <si>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</si>
  <si>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</si>
  <si>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</si>
  <si>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</si>
  <si>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</si>
  <si>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</si>
  <si>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</si>
  <si>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</si>
  <si>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</si>
  <si>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</si>
  <si>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</si>
  <si>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</si>
  <si>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</si>
  <si>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</si>
  <si>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</si>
  <si>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</si>
  <si>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</si>
  <si>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</si>
  <si>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</si>
  <si>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</si>
  <si>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</si>
  <si>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</si>
  <si>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</si>
  <si>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</si>
  <si>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</si>
  <si>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</si>
  <si>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</si>
  <si>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</si>
  <si>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</si>
  <si>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05/12/18 - VENCIMENTO 12/12/18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</si>
</sst>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596889</v>
      </c>
      <c r="C7" s="9">
        <f t="shared" si="0"/>
        <v>773516</v>
      </c>
      <c r="D7" s="9">
        <f t="shared" si="0"/>
        <v>793101</v>
      </c>
      <c r="E7" s="9">
        <f t="shared" si="0"/>
        <v>513390</v>
      </c>
      <c r="F7" s="9">
        <f t="shared" si="0"/>
        <v>446758</v>
      </c>
      <c r="G7" s="9">
        <f t="shared" si="0"/>
        <v>1154708</v>
      </c>
      <c r="H7" s="9">
        <f t="shared" si="0"/>
        <v>520916</v>
      </c>
      <c r="I7" s="9">
        <f t="shared" si="0"/>
        <v>121677</v>
      </c>
      <c r="J7" s="9">
        <f t="shared" si="0"/>
        <v>320577</v>
      </c>
      <c r="K7" s="9">
        <f t="shared" si="0"/>
        <v>272688</v>
      </c>
      <c r="L7" s="9">
        <f t="shared" si="0"/>
        <v>5514220</v>
      </c>
      <c r="M7" s="49"/>
    </row>
    <row r="8" spans="1:12" ht="17.25" customHeight="1">
      <c r="A8" s="10" t="s">
        <v>38</v>
      </c>
      <c r="B8" s="11">
        <f>B9+B12+B16</f>
        <v>293573</v>
      </c>
      <c r="C8" s="11">
        <f aca="true" t="shared" si="1" ref="C8:K8">C9+C12+C16</f>
        <v>392503</v>
      </c>
      <c r="D8" s="11">
        <f t="shared" si="1"/>
        <v>372454</v>
      </c>
      <c r="E8" s="11">
        <f t="shared" si="1"/>
        <v>260198</v>
      </c>
      <c r="F8" s="11">
        <f t="shared" si="1"/>
        <v>206113</v>
      </c>
      <c r="G8" s="11">
        <f t="shared" si="1"/>
        <v>564610</v>
      </c>
      <c r="H8" s="11">
        <f t="shared" si="1"/>
        <v>279089</v>
      </c>
      <c r="I8" s="11">
        <f t="shared" si="1"/>
        <v>55358</v>
      </c>
      <c r="J8" s="11">
        <f t="shared" si="1"/>
        <v>149966</v>
      </c>
      <c r="K8" s="11">
        <f t="shared" si="1"/>
        <v>138717</v>
      </c>
      <c r="L8" s="11">
        <f aca="true" t="shared" si="2" ref="L8:L29">SUM(B8:K8)</f>
        <v>2712581</v>
      </c>
    </row>
    <row r="9" spans="1:12" ht="17.25" customHeight="1">
      <c r="A9" s="15" t="s">
        <v>16</v>
      </c>
      <c r="B9" s="13">
        <f>+B10+B11</f>
        <v>35889</v>
      </c>
      <c r="C9" s="13">
        <f aca="true" t="shared" si="3" ref="C9:K9">+C10+C11</f>
        <v>51361</v>
      </c>
      <c r="D9" s="13">
        <f t="shared" si="3"/>
        <v>44945</v>
      </c>
      <c r="E9" s="13">
        <f t="shared" si="3"/>
        <v>32451</v>
      </c>
      <c r="F9" s="13">
        <f t="shared" si="3"/>
        <v>20607</v>
      </c>
      <c r="G9" s="13">
        <f t="shared" si="3"/>
        <v>45581</v>
      </c>
      <c r="H9" s="13">
        <f t="shared" si="3"/>
        <v>42022</v>
      </c>
      <c r="I9" s="13">
        <f t="shared" si="3"/>
        <v>8250</v>
      </c>
      <c r="J9" s="13">
        <f t="shared" si="3"/>
        <v>16404</v>
      </c>
      <c r="K9" s="13">
        <f t="shared" si="3"/>
        <v>15974</v>
      </c>
      <c r="L9" s="11">
        <f t="shared" si="2"/>
        <v>313484</v>
      </c>
    </row>
    <row r="10" spans="1:12" ht="17.25" customHeight="1">
      <c r="A10" s="29" t="s">
        <v>17</v>
      </c>
      <c r="B10" s="13">
        <v>35889</v>
      </c>
      <c r="C10" s="13">
        <v>51361</v>
      </c>
      <c r="D10" s="13">
        <v>44945</v>
      </c>
      <c r="E10" s="13">
        <v>32451</v>
      </c>
      <c r="F10" s="13">
        <v>20607</v>
      </c>
      <c r="G10" s="13">
        <v>45581</v>
      </c>
      <c r="H10" s="13">
        <v>42022</v>
      </c>
      <c r="I10" s="13">
        <v>8250</v>
      </c>
      <c r="J10" s="13">
        <v>16404</v>
      </c>
      <c r="K10" s="13">
        <v>15974</v>
      </c>
      <c r="L10" s="11">
        <f t="shared" si="2"/>
        <v>313484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246210</v>
      </c>
      <c r="C12" s="17">
        <f t="shared" si="4"/>
        <v>325357</v>
      </c>
      <c r="D12" s="17">
        <f t="shared" si="4"/>
        <v>313332</v>
      </c>
      <c r="E12" s="17">
        <f t="shared" si="4"/>
        <v>217819</v>
      </c>
      <c r="F12" s="17">
        <f t="shared" si="4"/>
        <v>175147</v>
      </c>
      <c r="G12" s="17">
        <f t="shared" si="4"/>
        <v>491473</v>
      </c>
      <c r="H12" s="17">
        <f t="shared" si="4"/>
        <v>225999</v>
      </c>
      <c r="I12" s="17">
        <f t="shared" si="4"/>
        <v>44566</v>
      </c>
      <c r="J12" s="17">
        <f t="shared" si="4"/>
        <v>127570</v>
      </c>
      <c r="K12" s="17">
        <f t="shared" si="4"/>
        <v>116803</v>
      </c>
      <c r="L12" s="11">
        <f t="shared" si="2"/>
        <v>2284276</v>
      </c>
    </row>
    <row r="13" spans="1:14" s="67" customFormat="1" ht="17.25" customHeight="1">
      <c r="A13" s="74" t="s">
        <v>19</v>
      </c>
      <c r="B13" s="75">
        <v>113001</v>
      </c>
      <c r="C13" s="75">
        <v>157527</v>
      </c>
      <c r="D13" s="75">
        <v>157697</v>
      </c>
      <c r="E13" s="75">
        <v>104463</v>
      </c>
      <c r="F13" s="75">
        <v>85257</v>
      </c>
      <c r="G13" s="75">
        <v>222535</v>
      </c>
      <c r="H13" s="75">
        <v>99219</v>
      </c>
      <c r="I13" s="75">
        <v>23498</v>
      </c>
      <c r="J13" s="75">
        <v>64021</v>
      </c>
      <c r="K13" s="75">
        <v>52995</v>
      </c>
      <c r="L13" s="76">
        <f t="shared" si="2"/>
        <v>1080213</v>
      </c>
      <c r="M13" s="77"/>
      <c r="N13" s="78"/>
    </row>
    <row r="14" spans="1:13" s="67" customFormat="1" ht="17.25" customHeight="1">
      <c r="A14" s="74" t="s">
        <v>20</v>
      </c>
      <c r="B14" s="75">
        <v>117868</v>
      </c>
      <c r="C14" s="75">
        <v>145628</v>
      </c>
      <c r="D14" s="75">
        <v>139447</v>
      </c>
      <c r="E14" s="75">
        <v>99268</v>
      </c>
      <c r="F14" s="75">
        <v>80776</v>
      </c>
      <c r="G14" s="75">
        <v>243364</v>
      </c>
      <c r="H14" s="75">
        <v>107293</v>
      </c>
      <c r="I14" s="75">
        <v>17706</v>
      </c>
      <c r="J14" s="75">
        <v>57511</v>
      </c>
      <c r="K14" s="75">
        <v>57269</v>
      </c>
      <c r="L14" s="76">
        <f t="shared" si="2"/>
        <v>1066130</v>
      </c>
      <c r="M14" s="77"/>
    </row>
    <row r="15" spans="1:12" ht="17.25" customHeight="1">
      <c r="A15" s="14" t="s">
        <v>21</v>
      </c>
      <c r="B15" s="13">
        <v>15341</v>
      </c>
      <c r="C15" s="13">
        <v>22202</v>
      </c>
      <c r="D15" s="13">
        <v>16188</v>
      </c>
      <c r="E15" s="13">
        <v>14088</v>
      </c>
      <c r="F15" s="13">
        <v>9114</v>
      </c>
      <c r="G15" s="13">
        <v>25574</v>
      </c>
      <c r="H15" s="13">
        <v>19487</v>
      </c>
      <c r="I15" s="13">
        <v>3362</v>
      </c>
      <c r="J15" s="13">
        <v>6038</v>
      </c>
      <c r="K15" s="13">
        <v>6539</v>
      </c>
      <c r="L15" s="11">
        <f t="shared" si="2"/>
        <v>137933</v>
      </c>
    </row>
    <row r="16" spans="1:12" ht="17.25" customHeight="1">
      <c r="A16" s="15" t="s">
        <v>34</v>
      </c>
      <c r="B16" s="13">
        <f>B17+B18+B19</f>
        <v>11474</v>
      </c>
      <c r="C16" s="13">
        <f aca="true" t="shared" si="5" ref="C16:K16">C17+C18+C19</f>
        <v>15785</v>
      </c>
      <c r="D16" s="13">
        <f t="shared" si="5"/>
        <v>14177</v>
      </c>
      <c r="E16" s="13">
        <f t="shared" si="5"/>
        <v>9928</v>
      </c>
      <c r="F16" s="13">
        <f t="shared" si="5"/>
        <v>10359</v>
      </c>
      <c r="G16" s="13">
        <f t="shared" si="5"/>
        <v>27556</v>
      </c>
      <c r="H16" s="13">
        <f t="shared" si="5"/>
        <v>11068</v>
      </c>
      <c r="I16" s="13">
        <f t="shared" si="5"/>
        <v>2542</v>
      </c>
      <c r="J16" s="13">
        <f t="shared" si="5"/>
        <v>5992</v>
      </c>
      <c r="K16" s="13">
        <f t="shared" si="5"/>
        <v>5940</v>
      </c>
      <c r="L16" s="11">
        <f t="shared" si="2"/>
        <v>114821</v>
      </c>
    </row>
    <row r="17" spans="1:12" ht="17.25" customHeight="1">
      <c r="A17" s="14" t="s">
        <v>35</v>
      </c>
      <c r="B17" s="13">
        <v>11438</v>
      </c>
      <c r="C17" s="13">
        <v>15752</v>
      </c>
      <c r="D17" s="13">
        <v>14164</v>
      </c>
      <c r="E17" s="13">
        <v>9907</v>
      </c>
      <c r="F17" s="13">
        <v>10342</v>
      </c>
      <c r="G17" s="13">
        <v>27520</v>
      </c>
      <c r="H17" s="13">
        <v>11045</v>
      </c>
      <c r="I17" s="13">
        <v>2540</v>
      </c>
      <c r="J17" s="13">
        <v>5987</v>
      </c>
      <c r="K17" s="13">
        <v>5929</v>
      </c>
      <c r="L17" s="11">
        <f t="shared" si="2"/>
        <v>114624</v>
      </c>
    </row>
    <row r="18" spans="1:12" ht="17.25" customHeight="1">
      <c r="A18" s="14" t="s">
        <v>36</v>
      </c>
      <c r="B18" s="13">
        <v>26</v>
      </c>
      <c r="C18" s="13">
        <v>26</v>
      </c>
      <c r="D18" s="13">
        <v>7</v>
      </c>
      <c r="E18" s="13">
        <v>15</v>
      </c>
      <c r="F18" s="13">
        <v>15</v>
      </c>
      <c r="G18" s="13">
        <v>26</v>
      </c>
      <c r="H18" s="13">
        <v>15</v>
      </c>
      <c r="I18" s="13">
        <v>1</v>
      </c>
      <c r="J18" s="13">
        <v>4</v>
      </c>
      <c r="K18" s="13">
        <v>10</v>
      </c>
      <c r="L18" s="11">
        <f t="shared" si="2"/>
        <v>145</v>
      </c>
    </row>
    <row r="19" spans="1:12" ht="17.25" customHeight="1">
      <c r="A19" s="14" t="s">
        <v>37</v>
      </c>
      <c r="B19" s="13">
        <v>10</v>
      </c>
      <c r="C19" s="13">
        <v>7</v>
      </c>
      <c r="D19" s="13">
        <v>6</v>
      </c>
      <c r="E19" s="13">
        <v>6</v>
      </c>
      <c r="F19" s="13">
        <v>2</v>
      </c>
      <c r="G19" s="13">
        <v>10</v>
      </c>
      <c r="H19" s="13">
        <v>8</v>
      </c>
      <c r="I19" s="13">
        <v>1</v>
      </c>
      <c r="J19" s="13">
        <v>1</v>
      </c>
      <c r="K19" s="13">
        <v>1</v>
      </c>
      <c r="L19" s="11">
        <f t="shared" si="2"/>
        <v>52</v>
      </c>
    </row>
    <row r="20" spans="1:12" ht="17.25" customHeight="1">
      <c r="A20" s="16" t="s">
        <v>22</v>
      </c>
      <c r="B20" s="11">
        <f>+B21+B22+B23</f>
        <v>173708</v>
      </c>
      <c r="C20" s="11">
        <f aca="true" t="shared" si="6" ref="C20:K20">+C21+C22+C23</f>
        <v>197084</v>
      </c>
      <c r="D20" s="11">
        <f t="shared" si="6"/>
        <v>219185</v>
      </c>
      <c r="E20" s="11">
        <f t="shared" si="6"/>
        <v>133429</v>
      </c>
      <c r="F20" s="11">
        <f t="shared" si="6"/>
        <v>145839</v>
      </c>
      <c r="G20" s="11">
        <f t="shared" si="6"/>
        <v>396860</v>
      </c>
      <c r="H20" s="11">
        <f t="shared" si="6"/>
        <v>135643</v>
      </c>
      <c r="I20" s="11">
        <f t="shared" si="6"/>
        <v>33630</v>
      </c>
      <c r="J20" s="11">
        <f t="shared" si="6"/>
        <v>83861</v>
      </c>
      <c r="K20" s="11">
        <f t="shared" si="6"/>
        <v>73875</v>
      </c>
      <c r="L20" s="11">
        <f t="shared" si="2"/>
        <v>1593114</v>
      </c>
    </row>
    <row r="21" spans="1:13" s="67" customFormat="1" ht="17.25" customHeight="1">
      <c r="A21" s="60" t="s">
        <v>23</v>
      </c>
      <c r="B21" s="75">
        <v>88573</v>
      </c>
      <c r="C21" s="75">
        <v>109648</v>
      </c>
      <c r="D21" s="75">
        <v>124782</v>
      </c>
      <c r="E21" s="75">
        <v>72852</v>
      </c>
      <c r="F21" s="75">
        <v>80768</v>
      </c>
      <c r="G21" s="75">
        <v>198529</v>
      </c>
      <c r="H21" s="75">
        <v>71644</v>
      </c>
      <c r="I21" s="75">
        <v>20061</v>
      </c>
      <c r="J21" s="75">
        <v>47043</v>
      </c>
      <c r="K21" s="75">
        <v>37504</v>
      </c>
      <c r="L21" s="76">
        <f t="shared" si="2"/>
        <v>851404</v>
      </c>
      <c r="M21" s="77"/>
    </row>
    <row r="22" spans="1:13" s="67" customFormat="1" ht="17.25" customHeight="1">
      <c r="A22" s="60" t="s">
        <v>24</v>
      </c>
      <c r="B22" s="75">
        <v>77306</v>
      </c>
      <c r="C22" s="75">
        <v>78313</v>
      </c>
      <c r="D22" s="75">
        <v>85943</v>
      </c>
      <c r="E22" s="75">
        <v>55087</v>
      </c>
      <c r="F22" s="75">
        <v>59910</v>
      </c>
      <c r="G22" s="75">
        <v>183726</v>
      </c>
      <c r="H22" s="75">
        <v>56632</v>
      </c>
      <c r="I22" s="75">
        <v>12011</v>
      </c>
      <c r="J22" s="75">
        <v>33903</v>
      </c>
      <c r="K22" s="75">
        <v>33433</v>
      </c>
      <c r="L22" s="76">
        <f t="shared" si="2"/>
        <v>676264</v>
      </c>
      <c r="M22" s="77"/>
    </row>
    <row r="23" spans="1:12" ht="17.25" customHeight="1">
      <c r="A23" s="12" t="s">
        <v>25</v>
      </c>
      <c r="B23" s="13">
        <v>7829</v>
      </c>
      <c r="C23" s="13">
        <v>9123</v>
      </c>
      <c r="D23" s="13">
        <v>8460</v>
      </c>
      <c r="E23" s="13">
        <v>5490</v>
      </c>
      <c r="F23" s="13">
        <v>5161</v>
      </c>
      <c r="G23" s="13">
        <v>14605</v>
      </c>
      <c r="H23" s="13">
        <v>7367</v>
      </c>
      <c r="I23" s="13">
        <v>1558</v>
      </c>
      <c r="J23" s="13">
        <v>2915</v>
      </c>
      <c r="K23" s="13">
        <v>2938</v>
      </c>
      <c r="L23" s="11">
        <f t="shared" si="2"/>
        <v>65446</v>
      </c>
    </row>
    <row r="24" spans="1:13" ht="17.25" customHeight="1">
      <c r="A24" s="16" t="s">
        <v>26</v>
      </c>
      <c r="B24" s="13">
        <f>+B25+B26</f>
        <v>129608</v>
      </c>
      <c r="C24" s="13">
        <f aca="true" t="shared" si="7" ref="C24:K24">+C25+C26</f>
        <v>183929</v>
      </c>
      <c r="D24" s="13">
        <f t="shared" si="7"/>
        <v>201462</v>
      </c>
      <c r="E24" s="13">
        <f t="shared" si="7"/>
        <v>119763</v>
      </c>
      <c r="F24" s="13">
        <f t="shared" si="7"/>
        <v>94806</v>
      </c>
      <c r="G24" s="13">
        <f t="shared" si="7"/>
        <v>193238</v>
      </c>
      <c r="H24" s="13">
        <f t="shared" si="7"/>
        <v>99782</v>
      </c>
      <c r="I24" s="13">
        <f t="shared" si="7"/>
        <v>32689</v>
      </c>
      <c r="J24" s="13">
        <f t="shared" si="7"/>
        <v>86750</v>
      </c>
      <c r="K24" s="13">
        <f t="shared" si="7"/>
        <v>60096</v>
      </c>
      <c r="L24" s="11">
        <f t="shared" si="2"/>
        <v>1202123</v>
      </c>
      <c r="M24" s="50"/>
    </row>
    <row r="25" spans="1:13" ht="17.25" customHeight="1">
      <c r="A25" s="12" t="s">
        <v>39</v>
      </c>
      <c r="B25" s="13">
        <v>81688</v>
      </c>
      <c r="C25" s="13">
        <v>120331</v>
      </c>
      <c r="D25" s="13">
        <v>132753</v>
      </c>
      <c r="E25" s="13">
        <v>80116</v>
      </c>
      <c r="F25" s="13">
        <v>59131</v>
      </c>
      <c r="G25" s="13">
        <v>124093</v>
      </c>
      <c r="H25" s="13">
        <v>64110</v>
      </c>
      <c r="I25" s="13">
        <v>23774</v>
      </c>
      <c r="J25" s="13">
        <v>55241</v>
      </c>
      <c r="K25" s="13">
        <v>37080</v>
      </c>
      <c r="L25" s="11">
        <f t="shared" si="2"/>
        <v>778317</v>
      </c>
      <c r="M25" s="49"/>
    </row>
    <row r="26" spans="1:13" ht="17.25" customHeight="1">
      <c r="A26" s="12" t="s">
        <v>40</v>
      </c>
      <c r="B26" s="13">
        <v>47920</v>
      </c>
      <c r="C26" s="13">
        <v>63598</v>
      </c>
      <c r="D26" s="13">
        <v>68709</v>
      </c>
      <c r="E26" s="13">
        <v>39647</v>
      </c>
      <c r="F26" s="13">
        <v>35675</v>
      </c>
      <c r="G26" s="13">
        <v>69145</v>
      </c>
      <c r="H26" s="13">
        <v>35672</v>
      </c>
      <c r="I26" s="13">
        <v>8915</v>
      </c>
      <c r="J26" s="13">
        <v>31509</v>
      </c>
      <c r="K26" s="13">
        <v>23016</v>
      </c>
      <c r="L26" s="11">
        <f t="shared" si="2"/>
        <v>423806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6402</v>
      </c>
      <c r="I27" s="11">
        <v>0</v>
      </c>
      <c r="J27" s="11">
        <v>0</v>
      </c>
      <c r="K27" s="11">
        <v>0</v>
      </c>
      <c r="L27" s="11">
        <f t="shared" si="2"/>
        <v>6402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150</v>
      </c>
      <c r="L29" s="11">
        <f t="shared" si="2"/>
        <v>150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13180.49</v>
      </c>
      <c r="I37" s="19">
        <v>0</v>
      </c>
      <c r="J37" s="19">
        <v>0</v>
      </c>
      <c r="K37" s="19">
        <v>0</v>
      </c>
      <c r="L37" s="23">
        <f>SUM(B37:K37)</f>
        <v>13180.49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1947709.0999999999</v>
      </c>
      <c r="C49" s="22">
        <f aca="true" t="shared" si="11" ref="C49:H49">+C50+C62</f>
        <v>2823222.4800000004</v>
      </c>
      <c r="D49" s="22">
        <f t="shared" si="11"/>
        <v>3183579.27</v>
      </c>
      <c r="E49" s="22">
        <f t="shared" si="11"/>
        <v>1803694.21</v>
      </c>
      <c r="F49" s="22">
        <f t="shared" si="11"/>
        <v>1601606.7099999997</v>
      </c>
      <c r="G49" s="22">
        <f t="shared" si="11"/>
        <v>3370465.97</v>
      </c>
      <c r="H49" s="22">
        <f t="shared" si="11"/>
        <v>1760022.95</v>
      </c>
      <c r="I49" s="22">
        <f>+I50+I62</f>
        <v>642296.38</v>
      </c>
      <c r="J49" s="22">
        <f>+J50+J62</f>
        <v>1098881.22</v>
      </c>
      <c r="K49" s="22">
        <f>+K50+K62</f>
        <v>883455.52</v>
      </c>
      <c r="L49" s="22">
        <f aca="true" t="shared" si="12" ref="L49:L62">SUM(B49:K49)</f>
        <v>19114933.809999995</v>
      </c>
    </row>
    <row r="50" spans="1:12" ht="17.25" customHeight="1">
      <c r="A50" s="16" t="s">
        <v>60</v>
      </c>
      <c r="B50" s="23">
        <f>SUM(B51:B61)</f>
        <v>1930939.0099999998</v>
      </c>
      <c r="C50" s="23">
        <f aca="true" t="shared" si="13" ref="C50:K50">SUM(C51:C61)</f>
        <v>2800059.9300000006</v>
      </c>
      <c r="D50" s="23">
        <f t="shared" si="13"/>
        <v>3165126.05</v>
      </c>
      <c r="E50" s="23">
        <f t="shared" si="13"/>
        <v>1780591.38</v>
      </c>
      <c r="F50" s="23">
        <f t="shared" si="13"/>
        <v>1588326.3099999998</v>
      </c>
      <c r="G50" s="23">
        <f t="shared" si="13"/>
        <v>3348995.68</v>
      </c>
      <c r="H50" s="23">
        <f t="shared" si="13"/>
        <v>1743944.98</v>
      </c>
      <c r="I50" s="23">
        <f t="shared" si="13"/>
        <v>642296.38</v>
      </c>
      <c r="J50" s="23">
        <f t="shared" si="13"/>
        <v>1084914.32</v>
      </c>
      <c r="K50" s="23">
        <f t="shared" si="13"/>
        <v>883455.52</v>
      </c>
      <c r="L50" s="23">
        <f t="shared" si="12"/>
        <v>18968649.560000002</v>
      </c>
    </row>
    <row r="51" spans="1:12" ht="17.25" customHeight="1">
      <c r="A51" s="34" t="s">
        <v>61</v>
      </c>
      <c r="B51" s="23">
        <f aca="true" t="shared" si="14" ref="B51:H51">ROUND(B32*B7,2)</f>
        <v>1881573.19</v>
      </c>
      <c r="C51" s="23">
        <f t="shared" si="14"/>
        <v>2728422.99</v>
      </c>
      <c r="D51" s="23">
        <f t="shared" si="14"/>
        <v>3081435.32</v>
      </c>
      <c r="E51" s="23">
        <f t="shared" si="14"/>
        <v>1733923.39</v>
      </c>
      <c r="F51" s="23">
        <f t="shared" si="14"/>
        <v>1525455.19</v>
      </c>
      <c r="G51" s="23">
        <f t="shared" si="14"/>
        <v>3256738.44</v>
      </c>
      <c r="H51" s="23">
        <f t="shared" si="14"/>
        <v>1684590.25</v>
      </c>
      <c r="I51" s="23">
        <f>ROUND(I32*I7,2)</f>
        <v>642296.38</v>
      </c>
      <c r="J51" s="23">
        <f>ROUND(J32*J7,2)</f>
        <v>1055339.48</v>
      </c>
      <c r="K51" s="23">
        <f>ROUND(K32*K7,2)</f>
        <v>877755.4</v>
      </c>
      <c r="L51" s="23">
        <f t="shared" si="12"/>
        <v>18467530.029999997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13180.49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13180.49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18453.22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146284.25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-213725.11000000002</v>
      </c>
      <c r="C66" s="35">
        <f t="shared" si="15"/>
        <v>-234901.92</v>
      </c>
      <c r="D66" s="35">
        <f t="shared" si="15"/>
        <v>-224879.19</v>
      </c>
      <c r="E66" s="35">
        <f t="shared" si="15"/>
        <v>-253353.55</v>
      </c>
      <c r="F66" s="35">
        <f t="shared" si="15"/>
        <v>-188207.66</v>
      </c>
      <c r="G66" s="35">
        <f t="shared" si="15"/>
        <v>-296207.17</v>
      </c>
      <c r="H66" s="35">
        <f t="shared" si="15"/>
        <v>-183914.32</v>
      </c>
      <c r="I66" s="35">
        <f t="shared" si="15"/>
        <v>-101052.58</v>
      </c>
      <c r="J66" s="35">
        <f t="shared" si="15"/>
        <v>-77086</v>
      </c>
      <c r="K66" s="35">
        <f t="shared" si="15"/>
        <v>-72414.54</v>
      </c>
      <c r="L66" s="35">
        <f aca="true" t="shared" si="16" ref="L66:L116">SUM(B66:K66)</f>
        <v>-1845742.04</v>
      </c>
    </row>
    <row r="67" spans="1:12" ht="18.75" customHeight="1">
      <c r="A67" s="16" t="s">
        <v>73</v>
      </c>
      <c r="B67" s="35">
        <f aca="true" t="shared" si="17" ref="B67:K67">B68+B69+B70+B71+B72+B73</f>
        <v>-197686.69</v>
      </c>
      <c r="C67" s="35">
        <f t="shared" si="17"/>
        <v>-211599.26</v>
      </c>
      <c r="D67" s="35">
        <f t="shared" si="17"/>
        <v>-201801.44</v>
      </c>
      <c r="E67" s="35">
        <f t="shared" si="17"/>
        <v>-237918.81</v>
      </c>
      <c r="F67" s="35">
        <f t="shared" si="17"/>
        <v>-173535.03</v>
      </c>
      <c r="G67" s="35">
        <f t="shared" si="17"/>
        <v>-261385.59</v>
      </c>
      <c r="H67" s="35">
        <f t="shared" si="17"/>
        <v>-168088</v>
      </c>
      <c r="I67" s="35">
        <f t="shared" si="17"/>
        <v>-33000</v>
      </c>
      <c r="J67" s="35">
        <f t="shared" si="17"/>
        <v>-65616</v>
      </c>
      <c r="K67" s="35">
        <f t="shared" si="17"/>
        <v>-64496</v>
      </c>
      <c r="L67" s="35">
        <f t="shared" si="16"/>
        <v>-1615126.82</v>
      </c>
    </row>
    <row r="68" spans="1:13" s="67" customFormat="1" ht="18.75" customHeight="1">
      <c r="A68" s="60" t="s">
        <v>144</v>
      </c>
      <c r="B68" s="63">
        <f>-ROUND(B9*$D$3,2)</f>
        <v>-143556</v>
      </c>
      <c r="C68" s="63">
        <f aca="true" t="shared" si="18" ref="C68:J68">-ROUND(C9*$D$3,2)</f>
        <v>-205444</v>
      </c>
      <c r="D68" s="63">
        <f t="shared" si="18"/>
        <v>-179780</v>
      </c>
      <c r="E68" s="63">
        <f t="shared" si="18"/>
        <v>-129804</v>
      </c>
      <c r="F68" s="63">
        <f t="shared" si="18"/>
        <v>-82428</v>
      </c>
      <c r="G68" s="63">
        <f t="shared" si="18"/>
        <v>-182324</v>
      </c>
      <c r="H68" s="63">
        <f t="shared" si="18"/>
        <v>-168088</v>
      </c>
      <c r="I68" s="63">
        <f t="shared" si="18"/>
        <v>-33000</v>
      </c>
      <c r="J68" s="63">
        <f t="shared" si="18"/>
        <v>-65616</v>
      </c>
      <c r="K68" s="63">
        <f>-ROUND((K9+K29)*$D$3,2)</f>
        <v>-64496</v>
      </c>
      <c r="L68" s="63">
        <f t="shared" si="16"/>
        <v>-1254536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-488</v>
      </c>
      <c r="C70" s="35">
        <v>-360</v>
      </c>
      <c r="D70" s="35">
        <v>-244</v>
      </c>
      <c r="E70" s="35">
        <v>-428</v>
      </c>
      <c r="F70" s="35">
        <v>-468</v>
      </c>
      <c r="G70" s="35">
        <v>-276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-2264</v>
      </c>
    </row>
    <row r="71" spans="1:12" ht="18.75" customHeight="1">
      <c r="A71" s="12" t="s">
        <v>76</v>
      </c>
      <c r="B71" s="35">
        <v>-1176</v>
      </c>
      <c r="C71" s="35">
        <v>-616</v>
      </c>
      <c r="D71" s="35">
        <v>-448</v>
      </c>
      <c r="E71" s="35">
        <v>-728</v>
      </c>
      <c r="F71" s="35">
        <v>-420</v>
      </c>
      <c r="G71" s="35">
        <v>-168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-3556</v>
      </c>
    </row>
    <row r="72" spans="1:12" ht="18.75" customHeight="1">
      <c r="A72" s="12" t="s">
        <v>77</v>
      </c>
      <c r="B72" s="35">
        <v>-52466.69</v>
      </c>
      <c r="C72" s="35">
        <v>-5179.26</v>
      </c>
      <c r="D72" s="35">
        <v>-21329.44</v>
      </c>
      <c r="E72" s="35">
        <v>-106958.81</v>
      </c>
      <c r="F72" s="35">
        <v>-90219.03</v>
      </c>
      <c r="G72" s="35">
        <v>-78617.59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-354770.81999999995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-23077.75</v>
      </c>
      <c r="E74" s="63">
        <f t="shared" si="19"/>
        <v>-15434.74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-230615.22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-3500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1733983.99</v>
      </c>
      <c r="C114" s="24">
        <f t="shared" si="20"/>
        <v>2588320.5600000005</v>
      </c>
      <c r="D114" s="24">
        <f t="shared" si="20"/>
        <v>2958700.08</v>
      </c>
      <c r="E114" s="24">
        <f t="shared" si="20"/>
        <v>1550340.66</v>
      </c>
      <c r="F114" s="24">
        <f t="shared" si="20"/>
        <v>1413399.0499999998</v>
      </c>
      <c r="G114" s="24">
        <f t="shared" si="20"/>
        <v>3074258.8000000003</v>
      </c>
      <c r="H114" s="24">
        <f t="shared" si="20"/>
        <v>1576108.63</v>
      </c>
      <c r="I114" s="24">
        <f>+I115+I116</f>
        <v>541243.8</v>
      </c>
      <c r="J114" s="24">
        <f>+J115+J116</f>
        <v>1021795.2200000001</v>
      </c>
      <c r="K114" s="24">
        <f>+K115+K116</f>
        <v>811040.98</v>
      </c>
      <c r="L114" s="45">
        <f t="shared" si="16"/>
        <v>17269191.77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1717213.9</v>
      </c>
      <c r="C115" s="24">
        <f t="shared" si="21"/>
        <v>2565158.0100000007</v>
      </c>
      <c r="D115" s="24">
        <f t="shared" si="21"/>
        <v>2940246.86</v>
      </c>
      <c r="E115" s="24">
        <f t="shared" si="21"/>
        <v>1527237.8299999998</v>
      </c>
      <c r="F115" s="24">
        <f t="shared" si="21"/>
        <v>1400118.65</v>
      </c>
      <c r="G115" s="24">
        <f t="shared" si="21"/>
        <v>3052788.5100000002</v>
      </c>
      <c r="H115" s="24">
        <f t="shared" si="21"/>
        <v>1560030.66</v>
      </c>
      <c r="I115" s="24">
        <f t="shared" si="21"/>
        <v>541243.8</v>
      </c>
      <c r="J115" s="24">
        <f t="shared" si="21"/>
        <v>1007828.3200000001</v>
      </c>
      <c r="K115" s="24">
        <f t="shared" si="21"/>
        <v>811040.98</v>
      </c>
      <c r="L115" s="45">
        <f t="shared" si="16"/>
        <v>17122907.52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18453.22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146284.25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17269191.779999997</v>
      </c>
      <c r="M122" s="51"/>
    </row>
    <row r="123" spans="1:12" ht="18.75" customHeight="1">
      <c r="A123" s="26" t="s">
        <v>123</v>
      </c>
      <c r="B123" s="27">
        <v>220405.81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220405.81</v>
      </c>
    </row>
    <row r="124" spans="1:12" ht="18.75" customHeight="1">
      <c r="A124" s="26" t="s">
        <v>124</v>
      </c>
      <c r="B124" s="27">
        <v>1513578.18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1513578.18</v>
      </c>
    </row>
    <row r="125" spans="1:12" ht="18.75" customHeight="1">
      <c r="A125" s="26" t="s">
        <v>125</v>
      </c>
      <c r="B125" s="38">
        <v>0</v>
      </c>
      <c r="C125" s="27">
        <v>2588320.56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2588320.56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2752882.79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2752882.79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205817.28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205817.28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1534837.25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1534837.25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15503.41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15503.41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441946.91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441946.91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106738.86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106738.86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864713.28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864713.28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899908.52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899908.52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71677.12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71677.12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409609.39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409609.39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433788.51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433788.51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1259275.26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1259275.26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546168.26</v>
      </c>
      <c r="I139" s="38">
        <v>0</v>
      </c>
      <c r="J139" s="38">
        <v>0</v>
      </c>
      <c r="K139" s="38">
        <v>0</v>
      </c>
      <c r="L139" s="39">
        <f t="shared" si="23"/>
        <v>546168.26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1029940.37</v>
      </c>
      <c r="I140" s="38">
        <v>0</v>
      </c>
      <c r="J140" s="38">
        <v>0</v>
      </c>
      <c r="K140" s="38">
        <v>0</v>
      </c>
      <c r="L140" s="39">
        <f t="shared" si="23"/>
        <v>1029940.37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541243.8</v>
      </c>
      <c r="J141" s="38">
        <v>0</v>
      </c>
      <c r="K141" s="38">
        <v>0</v>
      </c>
      <c r="L141" s="39">
        <f t="shared" si="23"/>
        <v>541243.8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1021795.23</v>
      </c>
      <c r="K142" s="18">
        <v>0</v>
      </c>
      <c r="L142" s="39">
        <f t="shared" si="23"/>
        <v>1021795.23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811040.99</v>
      </c>
      <c r="L143" s="42">
        <f t="shared" si="23"/>
        <v>811040.99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1021795.2200000001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2018-12-11T16:35:16Z</dcterms:modified>
  <cp:category/>
  <cp:version/>
  <cp:contentType/>
  <cp:contentStatus/>
</cp:coreProperties>
</file>