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<sst xmlns="http://schemas.openxmlformats.org/spreadsheetml/2006/main" count="147" uniqueCount="147">
  <si>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</si>
  <si>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</si>
  <si>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</si>
  <si>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</si>
  <si>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</si>
  <si>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</si>
  <si>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</si>
  <si>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</si>
  <si>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</si>
  <si>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</si>
  <si>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</si>
  <si>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</si>
  <si>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</si>
  <si>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</si>
  <si>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</si>
  <si>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</si>
  <si>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</si>
  <si>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</si>
  <si>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</si>
  <si>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</si>
  <si>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</si>
  <si>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</si>
  <si>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</si>
  <si>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</si>
  <si>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</si>
  <si>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</si>
  <si>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</si>
  <si>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</si>
  <si>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</si>
  <si>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</si>
  <si>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</si>
  <si>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</si>
  <si>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</si>
  <si>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</si>
  <si>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</si>
  <si>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</si>
  <si>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</si>
  <si>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</si>
  <si>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</si>
  <si>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</si>
  <si>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</si>
  <si>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</si>
  <si>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</si>
  <si>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</si>
  <si>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</si>
  <si>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</si>
  <si>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</si>
  <si>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</si>
  <si>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</si>
  <si>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</si>
  <si>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</si>
  <si>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</si>
  <si>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</si>
  <si>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</si>
  <si>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</si>
  <si>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</si>
  <si>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</si>
  <si>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</si>
  <si>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</si>
  <si>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</si>
  <si>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</si>
  <si>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</si>
  <si>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</si>
  <si>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</si>
  <si>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</si>
  <si>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</si>
  <si>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</si>
  <si>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</si>
  <si>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</si>
  <si>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</si>
  <si>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</si>
  <si>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</si>
  <si>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</si>
  <si>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</si>
  <si>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</si>
  <si>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</si>
  <si>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</si>
  <si>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</si>
  <si>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</si>
  <si>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</si>
  <si>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</si>
  <si>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</si>
  <si>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</si>
  <si>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</si>
  <si>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</si>
  <si>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</si>
  <si>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</si>
  <si>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</si>
  <si>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</si>
  <si>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</si>
  <si>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</si>
  <si>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</si>
  <si>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</si>
  <si>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</si>
  <si>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</si>
  <si>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</si>
  <si>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</si>
  <si>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</si>
  <si>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</si>
  <si>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</si>
  <si>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</si>
  <si>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</si>
  <si>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</si>
  <si>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</si>
  <si>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</si>
  <si>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</si>
  <si>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</si>
  <si>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</si>
  <si>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</si>
  <si>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</si>
  <si>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</si>
  <si>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</si>
  <si>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</si>
  <si>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</si>
  <si>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</si>
  <si>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</si>
  <si>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</si>
  <si>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</si>
  <si>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</si>
  <si>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</si>
  <si>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</si>
  <si>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</si>
  <si>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</si>
  <si>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</si>
  <si>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</si>
  <si>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</si>
  <si>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</si>
  <si>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</si>
  <si>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</si>
  <si>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</si>
  <si>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</si>
  <si>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</si>
  <si>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</si>
  <si>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</si>
  <si>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</si>
  <si>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</si>
  <si>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</si>
  <si>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</si>
  <si>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</si>
  <si>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</si>
  <si>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</si>
  <si>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</si>
  <si>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</si>
  <si>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</si>
  <si>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</si>
  <si>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</si>
  <si>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02/12/18 - VENCIMENTO 07/12/18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</si>
</sst>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178613</v>
      </c>
      <c r="C7" s="9">
        <f t="shared" si="0"/>
        <v>246246</v>
      </c>
      <c r="D7" s="9">
        <f t="shared" si="0"/>
        <v>257868</v>
      </c>
      <c r="E7" s="9">
        <f t="shared" si="0"/>
        <v>144786</v>
      </c>
      <c r="F7" s="9">
        <f t="shared" si="0"/>
        <v>154422</v>
      </c>
      <c r="G7" s="9">
        <f t="shared" si="0"/>
        <v>388394</v>
      </c>
      <c r="H7" s="9">
        <f t="shared" si="0"/>
        <v>136040</v>
      </c>
      <c r="I7" s="9">
        <f t="shared" si="0"/>
        <v>29748</v>
      </c>
      <c r="J7" s="9">
        <f t="shared" si="0"/>
        <v>99199</v>
      </c>
      <c r="K7" s="9">
        <f t="shared" si="0"/>
        <v>91064</v>
      </c>
      <c r="L7" s="9">
        <f t="shared" si="0"/>
        <v>1726380</v>
      </c>
      <c r="M7" s="49"/>
    </row>
    <row r="8" spans="1:12" ht="17.25" customHeight="1">
      <c r="A8" s="10" t="s">
        <v>38</v>
      </c>
      <c r="B8" s="11">
        <f>B9+B12+B16</f>
        <v>87223</v>
      </c>
      <c r="C8" s="11">
        <f aca="true" t="shared" si="1" ref="C8:K8">C9+C12+C16</f>
        <v>125415</v>
      </c>
      <c r="D8" s="11">
        <f t="shared" si="1"/>
        <v>120709</v>
      </c>
      <c r="E8" s="11">
        <f t="shared" si="1"/>
        <v>73287</v>
      </c>
      <c r="F8" s="11">
        <f t="shared" si="1"/>
        <v>69460</v>
      </c>
      <c r="G8" s="11">
        <f t="shared" si="1"/>
        <v>187966</v>
      </c>
      <c r="H8" s="11">
        <f t="shared" si="1"/>
        <v>74686</v>
      </c>
      <c r="I8" s="11">
        <f t="shared" si="1"/>
        <v>13277</v>
      </c>
      <c r="J8" s="11">
        <f t="shared" si="1"/>
        <v>47640</v>
      </c>
      <c r="K8" s="11">
        <f t="shared" si="1"/>
        <v>44369</v>
      </c>
      <c r="L8" s="11">
        <f aca="true" t="shared" si="2" ref="L8:L29">SUM(B8:K8)</f>
        <v>844032</v>
      </c>
    </row>
    <row r="9" spans="1:12" ht="17.25" customHeight="1">
      <c r="A9" s="15" t="s">
        <v>16</v>
      </c>
      <c r="B9" s="13">
        <f>+B10+B11</f>
        <v>17142</v>
      </c>
      <c r="C9" s="13">
        <f aca="true" t="shared" si="3" ref="C9:K9">+C10+C11</f>
        <v>25733</v>
      </c>
      <c r="D9" s="13">
        <f t="shared" si="3"/>
        <v>24290</v>
      </c>
      <c r="E9" s="13">
        <f t="shared" si="3"/>
        <v>14186</v>
      </c>
      <c r="F9" s="13">
        <f t="shared" si="3"/>
        <v>11000</v>
      </c>
      <c r="G9" s="13">
        <f t="shared" si="3"/>
        <v>22900</v>
      </c>
      <c r="H9" s="13">
        <f t="shared" si="3"/>
        <v>15471</v>
      </c>
      <c r="I9" s="13">
        <f t="shared" si="3"/>
        <v>3299</v>
      </c>
      <c r="J9" s="13">
        <f t="shared" si="3"/>
        <v>9061</v>
      </c>
      <c r="K9" s="13">
        <f t="shared" si="3"/>
        <v>7816</v>
      </c>
      <c r="L9" s="11">
        <f t="shared" si="2"/>
        <v>150898</v>
      </c>
    </row>
    <row r="10" spans="1:12" ht="17.25" customHeight="1">
      <c r="A10" s="29" t="s">
        <v>17</v>
      </c>
      <c r="B10" s="13">
        <v>17142</v>
      </c>
      <c r="C10" s="13">
        <v>25733</v>
      </c>
      <c r="D10" s="13">
        <v>24290</v>
      </c>
      <c r="E10" s="13">
        <v>14186</v>
      </c>
      <c r="F10" s="13">
        <v>11000</v>
      </c>
      <c r="G10" s="13">
        <v>22900</v>
      </c>
      <c r="H10" s="13">
        <v>15471</v>
      </c>
      <c r="I10" s="13">
        <v>3299</v>
      </c>
      <c r="J10" s="13">
        <v>9061</v>
      </c>
      <c r="K10" s="13">
        <v>7816</v>
      </c>
      <c r="L10" s="11">
        <f t="shared" si="2"/>
        <v>150898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66123</v>
      </c>
      <c r="C12" s="17">
        <f t="shared" si="4"/>
        <v>94011</v>
      </c>
      <c r="D12" s="17">
        <f t="shared" si="4"/>
        <v>91119</v>
      </c>
      <c r="E12" s="17">
        <f t="shared" si="4"/>
        <v>55840</v>
      </c>
      <c r="F12" s="17">
        <f t="shared" si="4"/>
        <v>54482</v>
      </c>
      <c r="G12" s="17">
        <f t="shared" si="4"/>
        <v>155057</v>
      </c>
      <c r="H12" s="17">
        <f t="shared" si="4"/>
        <v>56131</v>
      </c>
      <c r="I12" s="17">
        <f t="shared" si="4"/>
        <v>9260</v>
      </c>
      <c r="J12" s="17">
        <f t="shared" si="4"/>
        <v>36592</v>
      </c>
      <c r="K12" s="17">
        <f t="shared" si="4"/>
        <v>34378</v>
      </c>
      <c r="L12" s="11">
        <f t="shared" si="2"/>
        <v>652993</v>
      </c>
    </row>
    <row r="13" spans="1:14" s="67" customFormat="1" ht="17.25" customHeight="1">
      <c r="A13" s="74" t="s">
        <v>19</v>
      </c>
      <c r="B13" s="75">
        <v>29453</v>
      </c>
      <c r="C13" s="75">
        <v>45320</v>
      </c>
      <c r="D13" s="75">
        <v>44535</v>
      </c>
      <c r="E13" s="75">
        <v>26558</v>
      </c>
      <c r="F13" s="75">
        <v>24663</v>
      </c>
      <c r="G13" s="75">
        <v>63128</v>
      </c>
      <c r="H13" s="75">
        <v>22862</v>
      </c>
      <c r="I13" s="75">
        <v>4778</v>
      </c>
      <c r="J13" s="75">
        <v>17925</v>
      </c>
      <c r="K13" s="75">
        <v>14586</v>
      </c>
      <c r="L13" s="76">
        <f t="shared" si="2"/>
        <v>293808</v>
      </c>
      <c r="M13" s="77"/>
      <c r="N13" s="78"/>
    </row>
    <row r="14" spans="1:13" s="67" customFormat="1" ht="17.25" customHeight="1">
      <c r="A14" s="74" t="s">
        <v>20</v>
      </c>
      <c r="B14" s="75">
        <v>33493</v>
      </c>
      <c r="C14" s="75">
        <v>44148</v>
      </c>
      <c r="D14" s="75">
        <v>43155</v>
      </c>
      <c r="E14" s="75">
        <v>26667</v>
      </c>
      <c r="F14" s="75">
        <v>27911</v>
      </c>
      <c r="G14" s="75">
        <v>86474</v>
      </c>
      <c r="H14" s="75">
        <v>29739</v>
      </c>
      <c r="I14" s="75">
        <v>3993</v>
      </c>
      <c r="J14" s="75">
        <v>17478</v>
      </c>
      <c r="K14" s="75">
        <v>18485</v>
      </c>
      <c r="L14" s="76">
        <f t="shared" si="2"/>
        <v>331543</v>
      </c>
      <c r="M14" s="77"/>
    </row>
    <row r="15" spans="1:12" ht="17.25" customHeight="1">
      <c r="A15" s="14" t="s">
        <v>21</v>
      </c>
      <c r="B15" s="13">
        <v>3177</v>
      </c>
      <c r="C15" s="13">
        <v>4543</v>
      </c>
      <c r="D15" s="13">
        <v>3429</v>
      </c>
      <c r="E15" s="13">
        <v>2615</v>
      </c>
      <c r="F15" s="13">
        <v>1908</v>
      </c>
      <c r="G15" s="13">
        <v>5455</v>
      </c>
      <c r="H15" s="13">
        <v>3530</v>
      </c>
      <c r="I15" s="13">
        <v>489</v>
      </c>
      <c r="J15" s="13">
        <v>1189</v>
      </c>
      <c r="K15" s="13">
        <v>1307</v>
      </c>
      <c r="L15" s="11">
        <f t="shared" si="2"/>
        <v>27642</v>
      </c>
    </row>
    <row r="16" spans="1:12" ht="17.25" customHeight="1">
      <c r="A16" s="15" t="s">
        <v>34</v>
      </c>
      <c r="B16" s="13">
        <f>B17+B18+B19</f>
        <v>3958</v>
      </c>
      <c r="C16" s="13">
        <f aca="true" t="shared" si="5" ref="C16:K16">C17+C18+C19</f>
        <v>5671</v>
      </c>
      <c r="D16" s="13">
        <f t="shared" si="5"/>
        <v>5300</v>
      </c>
      <c r="E16" s="13">
        <f t="shared" si="5"/>
        <v>3261</v>
      </c>
      <c r="F16" s="13">
        <f t="shared" si="5"/>
        <v>3978</v>
      </c>
      <c r="G16" s="13">
        <f t="shared" si="5"/>
        <v>10009</v>
      </c>
      <c r="H16" s="13">
        <f t="shared" si="5"/>
        <v>3084</v>
      </c>
      <c r="I16" s="13">
        <f t="shared" si="5"/>
        <v>718</v>
      </c>
      <c r="J16" s="13">
        <f t="shared" si="5"/>
        <v>1987</v>
      </c>
      <c r="K16" s="13">
        <f t="shared" si="5"/>
        <v>2175</v>
      </c>
      <c r="L16" s="11">
        <f t="shared" si="2"/>
        <v>40141</v>
      </c>
    </row>
    <row r="17" spans="1:12" ht="17.25" customHeight="1">
      <c r="A17" s="14" t="s">
        <v>35</v>
      </c>
      <c r="B17" s="13">
        <v>3938</v>
      </c>
      <c r="C17" s="13">
        <v>5657</v>
      </c>
      <c r="D17" s="13">
        <v>5294</v>
      </c>
      <c r="E17" s="13">
        <v>3258</v>
      </c>
      <c r="F17" s="13">
        <v>3974</v>
      </c>
      <c r="G17" s="13">
        <v>9984</v>
      </c>
      <c r="H17" s="13">
        <v>3076</v>
      </c>
      <c r="I17" s="13">
        <v>716</v>
      </c>
      <c r="J17" s="13">
        <v>1983</v>
      </c>
      <c r="K17" s="13">
        <v>2169</v>
      </c>
      <c r="L17" s="11">
        <f t="shared" si="2"/>
        <v>40049</v>
      </c>
    </row>
    <row r="18" spans="1:12" ht="17.25" customHeight="1">
      <c r="A18" s="14" t="s">
        <v>36</v>
      </c>
      <c r="B18" s="13">
        <v>15</v>
      </c>
      <c r="C18" s="13">
        <v>6</v>
      </c>
      <c r="D18" s="13">
        <v>5</v>
      </c>
      <c r="E18" s="13">
        <v>1</v>
      </c>
      <c r="F18" s="13">
        <v>0</v>
      </c>
      <c r="G18" s="13">
        <v>14</v>
      </c>
      <c r="H18" s="13">
        <v>4</v>
      </c>
      <c r="I18" s="13">
        <v>2</v>
      </c>
      <c r="J18" s="13">
        <v>2</v>
      </c>
      <c r="K18" s="13">
        <v>4</v>
      </c>
      <c r="L18" s="11">
        <f t="shared" si="2"/>
        <v>53</v>
      </c>
    </row>
    <row r="19" spans="1:12" ht="17.25" customHeight="1">
      <c r="A19" s="14" t="s">
        <v>37</v>
      </c>
      <c r="B19" s="13">
        <v>5</v>
      </c>
      <c r="C19" s="13">
        <v>8</v>
      </c>
      <c r="D19" s="13">
        <v>1</v>
      </c>
      <c r="E19" s="13">
        <v>2</v>
      </c>
      <c r="F19" s="13">
        <v>4</v>
      </c>
      <c r="G19" s="13">
        <v>11</v>
      </c>
      <c r="H19" s="13">
        <v>4</v>
      </c>
      <c r="I19" s="13">
        <v>0</v>
      </c>
      <c r="J19" s="13">
        <v>2</v>
      </c>
      <c r="K19" s="13">
        <v>2</v>
      </c>
      <c r="L19" s="11">
        <f t="shared" si="2"/>
        <v>39</v>
      </c>
    </row>
    <row r="20" spans="1:12" ht="17.25" customHeight="1">
      <c r="A20" s="16" t="s">
        <v>22</v>
      </c>
      <c r="B20" s="11">
        <f>+B21+B22+B23</f>
        <v>49341</v>
      </c>
      <c r="C20" s="11">
        <f aca="true" t="shared" si="6" ref="C20:K20">+C21+C22+C23</f>
        <v>59867</v>
      </c>
      <c r="D20" s="11">
        <f t="shared" si="6"/>
        <v>69671</v>
      </c>
      <c r="E20" s="11">
        <f t="shared" si="6"/>
        <v>35412</v>
      </c>
      <c r="F20" s="11">
        <f t="shared" si="6"/>
        <v>52439</v>
      </c>
      <c r="G20" s="11">
        <f t="shared" si="6"/>
        <v>135783</v>
      </c>
      <c r="H20" s="11">
        <f t="shared" si="6"/>
        <v>34548</v>
      </c>
      <c r="I20" s="11">
        <f t="shared" si="6"/>
        <v>7765</v>
      </c>
      <c r="J20" s="11">
        <f t="shared" si="6"/>
        <v>25079</v>
      </c>
      <c r="K20" s="11">
        <f t="shared" si="6"/>
        <v>25230</v>
      </c>
      <c r="L20" s="11">
        <f t="shared" si="2"/>
        <v>495135</v>
      </c>
    </row>
    <row r="21" spans="1:13" s="67" customFormat="1" ht="17.25" customHeight="1">
      <c r="A21" s="60" t="s">
        <v>23</v>
      </c>
      <c r="B21" s="75">
        <v>26114</v>
      </c>
      <c r="C21" s="75">
        <v>34429</v>
      </c>
      <c r="D21" s="75">
        <v>40531</v>
      </c>
      <c r="E21" s="75">
        <v>20189</v>
      </c>
      <c r="F21" s="75">
        <v>27847</v>
      </c>
      <c r="G21" s="75">
        <v>63296</v>
      </c>
      <c r="H21" s="75">
        <v>17916</v>
      </c>
      <c r="I21" s="75">
        <v>4782</v>
      </c>
      <c r="J21" s="75">
        <v>14187</v>
      </c>
      <c r="K21" s="75">
        <v>12942</v>
      </c>
      <c r="L21" s="76">
        <f t="shared" si="2"/>
        <v>262233</v>
      </c>
      <c r="M21" s="77"/>
    </row>
    <row r="22" spans="1:13" s="67" customFormat="1" ht="17.25" customHeight="1">
      <c r="A22" s="60" t="s">
        <v>24</v>
      </c>
      <c r="B22" s="75">
        <v>21793</v>
      </c>
      <c r="C22" s="75">
        <v>23665</v>
      </c>
      <c r="D22" s="75">
        <v>27551</v>
      </c>
      <c r="E22" s="75">
        <v>14290</v>
      </c>
      <c r="F22" s="75">
        <v>23516</v>
      </c>
      <c r="G22" s="75">
        <v>69274</v>
      </c>
      <c r="H22" s="75">
        <v>15512</v>
      </c>
      <c r="I22" s="75">
        <v>2766</v>
      </c>
      <c r="J22" s="75">
        <v>10278</v>
      </c>
      <c r="K22" s="75">
        <v>11732</v>
      </c>
      <c r="L22" s="76">
        <f t="shared" si="2"/>
        <v>220377</v>
      </c>
      <c r="M22" s="77"/>
    </row>
    <row r="23" spans="1:12" ht="17.25" customHeight="1">
      <c r="A23" s="12" t="s">
        <v>25</v>
      </c>
      <c r="B23" s="13">
        <v>1434</v>
      </c>
      <c r="C23" s="13">
        <v>1773</v>
      </c>
      <c r="D23" s="13">
        <v>1589</v>
      </c>
      <c r="E23" s="13">
        <v>933</v>
      </c>
      <c r="F23" s="13">
        <v>1076</v>
      </c>
      <c r="G23" s="13">
        <v>3213</v>
      </c>
      <c r="H23" s="13">
        <v>1120</v>
      </c>
      <c r="I23" s="13">
        <v>217</v>
      </c>
      <c r="J23" s="13">
        <v>614</v>
      </c>
      <c r="K23" s="13">
        <v>556</v>
      </c>
      <c r="L23" s="11">
        <f t="shared" si="2"/>
        <v>12525</v>
      </c>
    </row>
    <row r="24" spans="1:13" ht="17.25" customHeight="1">
      <c r="A24" s="16" t="s">
        <v>26</v>
      </c>
      <c r="B24" s="13">
        <f>+B25+B26</f>
        <v>42049</v>
      </c>
      <c r="C24" s="13">
        <f aca="true" t="shared" si="7" ref="C24:K24">+C25+C26</f>
        <v>60964</v>
      </c>
      <c r="D24" s="13">
        <f t="shared" si="7"/>
        <v>67488</v>
      </c>
      <c r="E24" s="13">
        <f t="shared" si="7"/>
        <v>36087</v>
      </c>
      <c r="F24" s="13">
        <f t="shared" si="7"/>
        <v>32523</v>
      </c>
      <c r="G24" s="13">
        <f t="shared" si="7"/>
        <v>64645</v>
      </c>
      <c r="H24" s="13">
        <f t="shared" si="7"/>
        <v>26017</v>
      </c>
      <c r="I24" s="13">
        <f t="shared" si="7"/>
        <v>8706</v>
      </c>
      <c r="J24" s="13">
        <f t="shared" si="7"/>
        <v>26480</v>
      </c>
      <c r="K24" s="13">
        <f t="shared" si="7"/>
        <v>21465</v>
      </c>
      <c r="L24" s="11">
        <f t="shared" si="2"/>
        <v>386424</v>
      </c>
      <c r="M24" s="50"/>
    </row>
    <row r="25" spans="1:13" ht="17.25" customHeight="1">
      <c r="A25" s="12" t="s">
        <v>39</v>
      </c>
      <c r="B25" s="13">
        <v>28745</v>
      </c>
      <c r="C25" s="13">
        <v>42209</v>
      </c>
      <c r="D25" s="13">
        <v>48451</v>
      </c>
      <c r="E25" s="13">
        <v>25914</v>
      </c>
      <c r="F25" s="13">
        <v>21143</v>
      </c>
      <c r="G25" s="13">
        <v>43980</v>
      </c>
      <c r="H25" s="13">
        <v>17295</v>
      </c>
      <c r="I25" s="13">
        <v>6842</v>
      </c>
      <c r="J25" s="13">
        <v>17984</v>
      </c>
      <c r="K25" s="13">
        <v>14255</v>
      </c>
      <c r="L25" s="11">
        <f t="shared" si="2"/>
        <v>266818</v>
      </c>
      <c r="M25" s="49"/>
    </row>
    <row r="26" spans="1:13" ht="17.25" customHeight="1">
      <c r="A26" s="12" t="s">
        <v>40</v>
      </c>
      <c r="B26" s="13">
        <v>13304</v>
      </c>
      <c r="C26" s="13">
        <v>18755</v>
      </c>
      <c r="D26" s="13">
        <v>19037</v>
      </c>
      <c r="E26" s="13">
        <v>10173</v>
      </c>
      <c r="F26" s="13">
        <v>11380</v>
      </c>
      <c r="G26" s="13">
        <v>20665</v>
      </c>
      <c r="H26" s="13">
        <v>8722</v>
      </c>
      <c r="I26" s="13">
        <v>1864</v>
      </c>
      <c r="J26" s="13">
        <v>8496</v>
      </c>
      <c r="K26" s="13">
        <v>7210</v>
      </c>
      <c r="L26" s="11">
        <f t="shared" si="2"/>
        <v>119606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789</v>
      </c>
      <c r="I27" s="11">
        <v>0</v>
      </c>
      <c r="J27" s="11">
        <v>0</v>
      </c>
      <c r="K27" s="11">
        <v>0</v>
      </c>
      <c r="L27" s="11">
        <f t="shared" si="2"/>
        <v>789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85</v>
      </c>
      <c r="L29" s="11">
        <f t="shared" si="2"/>
        <v>85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31332.37</v>
      </c>
      <c r="I37" s="19">
        <v>0</v>
      </c>
      <c r="J37" s="19">
        <v>0</v>
      </c>
      <c r="K37" s="19">
        <v>0</v>
      </c>
      <c r="L37" s="23">
        <f>SUM(B37:K37)</f>
        <v>31332.37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583903.53</v>
      </c>
      <c r="C49" s="22">
        <f aca="true" t="shared" si="11" ref="C49:H49">+C50+C62</f>
        <v>897519.79</v>
      </c>
      <c r="D49" s="22">
        <f t="shared" si="11"/>
        <v>1026733.52</v>
      </c>
      <c r="E49" s="22">
        <f t="shared" si="11"/>
        <v>515548.47000000003</v>
      </c>
      <c r="F49" s="22">
        <f t="shared" si="11"/>
        <v>543931.2400000001</v>
      </c>
      <c r="G49" s="22">
        <f t="shared" si="11"/>
        <v>1124326.81</v>
      </c>
      <c r="H49" s="22">
        <f t="shared" si="11"/>
        <v>491065.13999999996</v>
      </c>
      <c r="I49" s="22">
        <f>+I50+I62</f>
        <v>157030.77</v>
      </c>
      <c r="J49" s="22">
        <f>+J50+J62</f>
        <v>342747.05</v>
      </c>
      <c r="K49" s="22">
        <f>+K50+K62</f>
        <v>298826.02999999997</v>
      </c>
      <c r="L49" s="22">
        <f aca="true" t="shared" si="12" ref="L49:L62">SUM(B49:K49)</f>
        <v>5981632.35</v>
      </c>
    </row>
    <row r="50" spans="1:12" ht="17.25" customHeight="1">
      <c r="A50" s="16" t="s">
        <v>60</v>
      </c>
      <c r="B50" s="23">
        <f>SUM(B51:B61)</f>
        <v>567133.4400000001</v>
      </c>
      <c r="C50" s="23">
        <f aca="true" t="shared" si="13" ref="C50:K50">SUM(C51:C61)</f>
        <v>874357.24</v>
      </c>
      <c r="D50" s="23">
        <f t="shared" si="13"/>
        <v>1008280.3</v>
      </c>
      <c r="E50" s="23">
        <f t="shared" si="13"/>
        <v>492445.64</v>
      </c>
      <c r="F50" s="23">
        <f t="shared" si="13"/>
        <v>530650.8400000001</v>
      </c>
      <c r="G50" s="23">
        <f t="shared" si="13"/>
        <v>1102856.52</v>
      </c>
      <c r="H50" s="23">
        <f t="shared" si="13"/>
        <v>474987.17</v>
      </c>
      <c r="I50" s="23">
        <f t="shared" si="13"/>
        <v>157030.77</v>
      </c>
      <c r="J50" s="23">
        <f t="shared" si="13"/>
        <v>328780.14999999997</v>
      </c>
      <c r="K50" s="23">
        <f t="shared" si="13"/>
        <v>298826.02999999997</v>
      </c>
      <c r="L50" s="23">
        <f t="shared" si="12"/>
        <v>5835348.100000001</v>
      </c>
    </row>
    <row r="51" spans="1:12" ht="17.25" customHeight="1">
      <c r="A51" s="34" t="s">
        <v>61</v>
      </c>
      <c r="B51" s="23">
        <f aca="true" t="shared" si="14" ref="B51:H51">ROUND(B32*B7,2)</f>
        <v>563041.76</v>
      </c>
      <c r="C51" s="23">
        <f t="shared" si="14"/>
        <v>868583.52</v>
      </c>
      <c r="D51" s="23">
        <f t="shared" si="14"/>
        <v>1001894.54</v>
      </c>
      <c r="E51" s="23">
        <f t="shared" si="14"/>
        <v>489000.24</v>
      </c>
      <c r="F51" s="23">
        <f t="shared" si="14"/>
        <v>527273.92</v>
      </c>
      <c r="G51" s="23">
        <f t="shared" si="14"/>
        <v>1095426.44</v>
      </c>
      <c r="H51" s="23">
        <f t="shared" si="14"/>
        <v>439939.76</v>
      </c>
      <c r="I51" s="23">
        <f>ROUND(I32*I7,2)</f>
        <v>157030.77</v>
      </c>
      <c r="J51" s="23">
        <f>ROUND(J32*J7,2)</f>
        <v>326563.11</v>
      </c>
      <c r="K51" s="23">
        <f>ROUND(K32*K7,2)</f>
        <v>293125.91</v>
      </c>
      <c r="L51" s="23">
        <f t="shared" si="12"/>
        <v>5761879.97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31332.37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31332.37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18453.22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146284.25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-68568</v>
      </c>
      <c r="C66" s="35">
        <f t="shared" si="15"/>
        <v>-102952.03</v>
      </c>
      <c r="D66" s="35">
        <f t="shared" si="15"/>
        <v>-98227.75</v>
      </c>
      <c r="E66" s="35">
        <f t="shared" si="15"/>
        <v>-56744</v>
      </c>
      <c r="F66" s="35">
        <f t="shared" si="15"/>
        <v>-45000</v>
      </c>
      <c r="G66" s="35">
        <f t="shared" si="15"/>
        <v>-93600</v>
      </c>
      <c r="H66" s="35">
        <f t="shared" si="15"/>
        <v>-61884</v>
      </c>
      <c r="I66" s="35">
        <f t="shared" si="15"/>
        <v>-15684.9</v>
      </c>
      <c r="J66" s="35">
        <f t="shared" si="15"/>
        <v>-36244</v>
      </c>
      <c r="K66" s="35">
        <f t="shared" si="15"/>
        <v>-31984.65</v>
      </c>
      <c r="L66" s="35">
        <f aca="true" t="shared" si="16" ref="L66:L116">SUM(B66:K66)</f>
        <v>-610889.3300000001</v>
      </c>
    </row>
    <row r="67" spans="1:12" ht="18.75" customHeight="1">
      <c r="A67" s="16" t="s">
        <v>73</v>
      </c>
      <c r="B67" s="35">
        <f aca="true" t="shared" si="17" ref="B67:K67">B68+B69+B70+B71+B72+B73</f>
        <v>-68568</v>
      </c>
      <c r="C67" s="35">
        <f t="shared" si="17"/>
        <v>-102932</v>
      </c>
      <c r="D67" s="35">
        <f t="shared" si="17"/>
        <v>-97160</v>
      </c>
      <c r="E67" s="35">
        <f t="shared" si="17"/>
        <v>-56744</v>
      </c>
      <c r="F67" s="35">
        <f t="shared" si="17"/>
        <v>-44000</v>
      </c>
      <c r="G67" s="35">
        <f t="shared" si="17"/>
        <v>-91600</v>
      </c>
      <c r="H67" s="35">
        <f t="shared" si="17"/>
        <v>-61884</v>
      </c>
      <c r="I67" s="35">
        <f t="shared" si="17"/>
        <v>-13196</v>
      </c>
      <c r="J67" s="35">
        <f t="shared" si="17"/>
        <v>-36244</v>
      </c>
      <c r="K67" s="35">
        <f t="shared" si="17"/>
        <v>-31604</v>
      </c>
      <c r="L67" s="35">
        <f t="shared" si="16"/>
        <v>-603932</v>
      </c>
    </row>
    <row r="68" spans="1:13" s="67" customFormat="1" ht="18.75" customHeight="1">
      <c r="A68" s="60" t="s">
        <v>144</v>
      </c>
      <c r="B68" s="63">
        <f>-ROUND(B9*$D$3,2)</f>
        <v>-68568</v>
      </c>
      <c r="C68" s="63">
        <f aca="true" t="shared" si="18" ref="C68:J68">-ROUND(C9*$D$3,2)</f>
        <v>-102932</v>
      </c>
      <c r="D68" s="63">
        <f t="shared" si="18"/>
        <v>-97160</v>
      </c>
      <c r="E68" s="63">
        <f t="shared" si="18"/>
        <v>-56744</v>
      </c>
      <c r="F68" s="63">
        <f t="shared" si="18"/>
        <v>-44000</v>
      </c>
      <c r="G68" s="63">
        <f t="shared" si="18"/>
        <v>-91600</v>
      </c>
      <c r="H68" s="63">
        <f t="shared" si="18"/>
        <v>-61884</v>
      </c>
      <c r="I68" s="63">
        <f t="shared" si="18"/>
        <v>-13196</v>
      </c>
      <c r="J68" s="63">
        <f t="shared" si="18"/>
        <v>-36244</v>
      </c>
      <c r="K68" s="63">
        <f>-ROUND((K9+K29)*$D$3,2)</f>
        <v>-31604</v>
      </c>
      <c r="L68" s="63">
        <f t="shared" si="16"/>
        <v>-603932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35">
        <f t="shared" si="19"/>
        <v>-1000</v>
      </c>
      <c r="G74" s="35">
        <f t="shared" si="19"/>
        <v>-2000</v>
      </c>
      <c r="H74" s="19">
        <v>0</v>
      </c>
      <c r="I74" s="35">
        <f t="shared" si="19"/>
        <v>-2488.9</v>
      </c>
      <c r="J74" s="19">
        <v>0</v>
      </c>
      <c r="K74" s="63">
        <f t="shared" si="19"/>
        <v>-380.65</v>
      </c>
      <c r="L74" s="63">
        <f t="shared" si="16"/>
        <v>-6957.33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63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515335.5300000001</v>
      </c>
      <c r="C114" s="24">
        <f t="shared" si="20"/>
        <v>794567.76</v>
      </c>
      <c r="D114" s="24">
        <f t="shared" si="20"/>
        <v>928505.77</v>
      </c>
      <c r="E114" s="24">
        <f t="shared" si="20"/>
        <v>458804.47000000003</v>
      </c>
      <c r="F114" s="24">
        <f t="shared" si="20"/>
        <v>498931.2400000001</v>
      </c>
      <c r="G114" s="24">
        <f t="shared" si="20"/>
        <v>1030726.81</v>
      </c>
      <c r="H114" s="24">
        <f t="shared" si="20"/>
        <v>429181.13999999996</v>
      </c>
      <c r="I114" s="24">
        <f>+I115+I116</f>
        <v>141345.87</v>
      </c>
      <c r="J114" s="24">
        <f>+J115+J116</f>
        <v>306503.05</v>
      </c>
      <c r="K114" s="24">
        <f>+K115+K116</f>
        <v>266841.37999999995</v>
      </c>
      <c r="L114" s="45">
        <f t="shared" si="16"/>
        <v>5370743.02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498565.44000000006</v>
      </c>
      <c r="C115" s="24">
        <f t="shared" si="21"/>
        <v>771405.21</v>
      </c>
      <c r="D115" s="24">
        <f t="shared" si="21"/>
        <v>910052.55</v>
      </c>
      <c r="E115" s="24">
        <f t="shared" si="21"/>
        <v>435701.64</v>
      </c>
      <c r="F115" s="24">
        <f t="shared" si="21"/>
        <v>485650.8400000001</v>
      </c>
      <c r="G115" s="24">
        <f t="shared" si="21"/>
        <v>1009256.52</v>
      </c>
      <c r="H115" s="24">
        <f t="shared" si="21"/>
        <v>413103.17</v>
      </c>
      <c r="I115" s="24">
        <f t="shared" si="21"/>
        <v>141345.87</v>
      </c>
      <c r="J115" s="24">
        <f t="shared" si="21"/>
        <v>292536.14999999997</v>
      </c>
      <c r="K115" s="24">
        <f t="shared" si="21"/>
        <v>266841.37999999995</v>
      </c>
      <c r="L115" s="45">
        <f t="shared" si="16"/>
        <v>5224458.770000001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18453.22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146284.25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5370743.01</v>
      </c>
      <c r="M122" s="51"/>
    </row>
    <row r="123" spans="1:12" ht="18.75" customHeight="1">
      <c r="A123" s="26" t="s">
        <v>123</v>
      </c>
      <c r="B123" s="27">
        <v>60197.54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60197.54</v>
      </c>
    </row>
    <row r="124" spans="1:12" ht="18.75" customHeight="1">
      <c r="A124" s="26" t="s">
        <v>124</v>
      </c>
      <c r="B124" s="27">
        <v>455137.99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455137.99</v>
      </c>
    </row>
    <row r="125" spans="1:12" ht="18.75" customHeight="1">
      <c r="A125" s="26" t="s">
        <v>125</v>
      </c>
      <c r="B125" s="38">
        <v>0</v>
      </c>
      <c r="C125" s="27">
        <v>794567.76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794567.76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864802.1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864802.1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63703.68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63703.68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454216.41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454216.41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4588.05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4588.05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141388.69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141388.69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45366.19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45366.19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312176.36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312176.36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293551.7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293551.7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30806.48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30806.48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136138.92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136138.92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136653.11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136653.11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433576.6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433576.6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143759.34</v>
      </c>
      <c r="I139" s="38">
        <v>0</v>
      </c>
      <c r="J139" s="38">
        <v>0</v>
      </c>
      <c r="K139" s="38">
        <v>0</v>
      </c>
      <c r="L139" s="39">
        <f t="shared" si="23"/>
        <v>143759.34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285421.79</v>
      </c>
      <c r="I140" s="38">
        <v>0</v>
      </c>
      <c r="J140" s="38">
        <v>0</v>
      </c>
      <c r="K140" s="38">
        <v>0</v>
      </c>
      <c r="L140" s="39">
        <f t="shared" si="23"/>
        <v>285421.79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141345.87</v>
      </c>
      <c r="J141" s="38">
        <v>0</v>
      </c>
      <c r="K141" s="38">
        <v>0</v>
      </c>
      <c r="L141" s="39">
        <f t="shared" si="23"/>
        <v>141345.87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306503.05</v>
      </c>
      <c r="K142" s="18">
        <v>0</v>
      </c>
      <c r="L142" s="39">
        <f t="shared" si="23"/>
        <v>306503.05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266841.38</v>
      </c>
      <c r="L143" s="42">
        <f t="shared" si="23"/>
        <v>266841.38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306503.05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2018-12-06T17:51:33Z</dcterms:modified>
  <cp:category/>
  <cp:version/>
  <cp:contentType/>
  <cp:contentStatus/>
</cp:coreProperties>
</file>