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<sst xmlns="http://schemas.openxmlformats.org/spreadsheetml/2006/main" count="114" uniqueCount="112">
  <si>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</si>
  <si>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</si>
  <si>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</si>
  <si>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</si>
  <si>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</si>
  <si>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</si>
  <si>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</si>
  <si>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</si>
  <si>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</si>
  <si>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</si>
  <si>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</si>
  <si>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</si>
  <si>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</si>
  <si>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</si>
  <si>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</si>
  <si>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</si>
  <si>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</si>
  <si>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</si>
  <si>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</si>
  <si>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</si>
  <si>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</si>
  <si>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</si>
  <si>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</si>
  <si>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</si>
  <si>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</si>
  <si>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</si>
  <si>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</si>
  <si>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</si>
  <si>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</si>
  <si>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</si>
  <si>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</si>
  <si>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</si>
  <si>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</si>
  <si>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</si>
  <si>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</si>
  <si>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</si>
  <si>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</si>
  <si>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</si>
  <si>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</si>
  <si>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</si>
  <si>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</si>
  <si>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</si>
  <si>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</si>
  <si>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</si>
  <si>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</si>
  <si>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</si>
  <si>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</si>
  <si>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</si>
  <si>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</si>
  <si>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</si>
  <si>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</si>
  <si>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</si>
  <si>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</si>
  <si>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</si>
  <si>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</si>
  <si>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</si>
  <si>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</si>
  <si>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</si>
  <si>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</si>
  <si>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</si>
  <si>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</si>
  <si>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</si>
  <si>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</si>
  <si>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</si>
  <si>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</si>
  <si>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</si>
  <si>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</si>
  <si>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</si>
  <si>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</si>
  <si>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</si>
  <si>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</si>
  <si>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</si>
  <si>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</si>
  <si>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</si>
  <si>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</si>
  <si>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</si>
  <si>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</si>
  <si>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</si>
  <si>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</si>
  <si>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</si>
  <si>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</si>
  <si>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</si>
  <si>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</si>
  <si>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</si>
  <si>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</si>
  <si>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</si>
  <si>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</si>
  <si>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</si>
  <si>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</si>
  <si>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</si>
  <si>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</si>
  <si>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</si>
  <si>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</si>
  <si>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</si>
  <si>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</si>
  <si>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</si>
  <si>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</si>
  <si>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</si>
  <si>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</si>
  <si>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</si>
  <si>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</si>
  <si>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</si>
  <si>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</si>
  <si>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</si>
  <si>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</si>
  <si>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</si>
  <si>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</si>
  <si>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</si>
  <si>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</si>
  <si>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31/08/18 - VENCIMENTO 10/09/18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</si>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</sst>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8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8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88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75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516962</v>
      </c>
      <c r="C7" s="10">
        <f>C8+C20+C24</f>
        <v>377377</v>
      </c>
      <c r="D7" s="10">
        <f>D8+D20+D24</f>
        <v>390072</v>
      </c>
      <c r="E7" s="10">
        <f>E8+E20+E24</f>
        <v>67616</v>
      </c>
      <c r="F7" s="10">
        <f aca="true" t="shared" si="0" ref="F7:N7">F8+F20+F24</f>
        <v>345650</v>
      </c>
      <c r="G7" s="10">
        <f t="shared" si="0"/>
        <v>535132</v>
      </c>
      <c r="H7" s="10">
        <f>H8+H20+H24</f>
        <v>365300</v>
      </c>
      <c r="I7" s="10">
        <f>I8+I20+I24</f>
        <v>96703</v>
      </c>
      <c r="J7" s="10">
        <f>J8+J20+J24</f>
        <v>427108</v>
      </c>
      <c r="K7" s="10">
        <f>K8+K20+K24</f>
        <v>315752</v>
      </c>
      <c r="L7" s="10">
        <f>L8+L20+L24</f>
        <v>370955</v>
      </c>
      <c r="M7" s="10">
        <f t="shared" si="0"/>
        <v>154671</v>
      </c>
      <c r="N7" s="10">
        <f t="shared" si="0"/>
        <v>94281</v>
      </c>
      <c r="O7" s="10">
        <f>+O8+O20+O24</f>
        <v>4057579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236975</v>
      </c>
      <c r="C8" s="12">
        <f>+C9+C12+C16</f>
        <v>184531</v>
      </c>
      <c r="D8" s="12">
        <f>+D9+D12+D16</f>
        <v>204282</v>
      </c>
      <c r="E8" s="12">
        <f>+E9+E12+E16</f>
        <v>31953</v>
      </c>
      <c r="F8" s="12">
        <f aca="true" t="shared" si="1" ref="F8:N8">+F9+F12+F16</f>
        <v>170635</v>
      </c>
      <c r="G8" s="12">
        <f t="shared" si="1"/>
        <v>267556</v>
      </c>
      <c r="H8" s="12">
        <f>+H9+H12+H16</f>
        <v>175671</v>
      </c>
      <c r="I8" s="12">
        <f>+I9+I12+I16</f>
        <v>48128</v>
      </c>
      <c r="J8" s="12">
        <f>+J9+J12+J16</f>
        <v>213409</v>
      </c>
      <c r="K8" s="12">
        <f>+K9+K12+K16</f>
        <v>155208</v>
      </c>
      <c r="L8" s="12">
        <f>+L9+L12+L16</f>
        <v>172150</v>
      </c>
      <c r="M8" s="12">
        <f t="shared" si="1"/>
        <v>81170</v>
      </c>
      <c r="N8" s="12">
        <f t="shared" si="1"/>
        <v>51427</v>
      </c>
      <c r="O8" s="12">
        <f>SUM(B8:N8)</f>
        <v>1993095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23119</v>
      </c>
      <c r="C9" s="14">
        <v>22408</v>
      </c>
      <c r="D9" s="14">
        <v>16010</v>
      </c>
      <c r="E9" s="14">
        <v>2806</v>
      </c>
      <c r="F9" s="14">
        <v>14316</v>
      </c>
      <c r="G9" s="14">
        <v>25069</v>
      </c>
      <c r="H9" s="14">
        <v>21844</v>
      </c>
      <c r="I9" s="14">
        <v>5825</v>
      </c>
      <c r="J9" s="14">
        <v>13681</v>
      </c>
      <c r="K9" s="14">
        <v>17812</v>
      </c>
      <c r="L9" s="14">
        <v>13520</v>
      </c>
      <c r="M9" s="14">
        <v>9234</v>
      </c>
      <c r="N9" s="14">
        <v>6010</v>
      </c>
      <c r="O9" s="12">
        <f aca="true" t="shared" si="2" ref="O9:O19">SUM(B9:N9)</f>
        <v>191654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23119</v>
      </c>
      <c r="C10" s="14">
        <f>+C9-C11</f>
        <v>22408</v>
      </c>
      <c r="D10" s="14">
        <f>+D9-D11</f>
        <v>16010</v>
      </c>
      <c r="E10" s="14">
        <f>+E9-E11</f>
        <v>2806</v>
      </c>
      <c r="F10" s="14">
        <f aca="true" t="shared" si="3" ref="F10:N10">+F9-F11</f>
        <v>14316</v>
      </c>
      <c r="G10" s="14">
        <f t="shared" si="3"/>
        <v>25069</v>
      </c>
      <c r="H10" s="14">
        <f>+H9-H11</f>
        <v>21844</v>
      </c>
      <c r="I10" s="14">
        <f>+I9-I11</f>
        <v>5825</v>
      </c>
      <c r="J10" s="14">
        <f>+J9-J11</f>
        <v>13681</v>
      </c>
      <c r="K10" s="14">
        <f>+K9-K11</f>
        <v>17812</v>
      </c>
      <c r="L10" s="14">
        <f>+L9-L11</f>
        <v>13520</v>
      </c>
      <c r="M10" s="14">
        <f t="shared" si="3"/>
        <v>9234</v>
      </c>
      <c r="N10" s="14">
        <f t="shared" si="3"/>
        <v>6010</v>
      </c>
      <c r="O10" s="12">
        <f t="shared" si="2"/>
        <v>191654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203832</v>
      </c>
      <c r="C12" s="14">
        <f>C13+C14+C15</f>
        <v>154461</v>
      </c>
      <c r="D12" s="14">
        <f>D13+D14+D15</f>
        <v>180440</v>
      </c>
      <c r="E12" s="14">
        <f>E13+E14+E15</f>
        <v>27870</v>
      </c>
      <c r="F12" s="14">
        <f aca="true" t="shared" si="4" ref="F12:N12">F13+F14+F15</f>
        <v>148784</v>
      </c>
      <c r="G12" s="14">
        <f t="shared" si="4"/>
        <v>230200</v>
      </c>
      <c r="H12" s="14">
        <f>H13+H14+H15</f>
        <v>146769</v>
      </c>
      <c r="I12" s="14">
        <f>I13+I14+I15</f>
        <v>40356</v>
      </c>
      <c r="J12" s="14">
        <f>J13+J14+J15</f>
        <v>189964</v>
      </c>
      <c r="K12" s="14">
        <f>K13+K14+K15</f>
        <v>130657</v>
      </c>
      <c r="L12" s="14">
        <f>L13+L14+L15</f>
        <v>150239</v>
      </c>
      <c r="M12" s="14">
        <f t="shared" si="4"/>
        <v>68703</v>
      </c>
      <c r="N12" s="14">
        <f t="shared" si="4"/>
        <v>43630</v>
      </c>
      <c r="O12" s="12">
        <f t="shared" si="2"/>
        <v>1715905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101402</v>
      </c>
      <c r="C13" s="14">
        <v>77001</v>
      </c>
      <c r="D13" s="14">
        <v>87404</v>
      </c>
      <c r="E13" s="14">
        <v>13823</v>
      </c>
      <c r="F13" s="14">
        <v>71702</v>
      </c>
      <c r="G13" s="14">
        <v>112331</v>
      </c>
      <c r="H13" s="14">
        <v>74520</v>
      </c>
      <c r="I13" s="14">
        <v>20605</v>
      </c>
      <c r="J13" s="14">
        <v>95994</v>
      </c>
      <c r="K13" s="14">
        <v>63922</v>
      </c>
      <c r="L13" s="14">
        <v>73052</v>
      </c>
      <c r="M13" s="14">
        <v>32446</v>
      </c>
      <c r="N13" s="14">
        <v>20188</v>
      </c>
      <c r="O13" s="12">
        <f t="shared" si="2"/>
        <v>844390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95517</v>
      </c>
      <c r="C14" s="14">
        <v>69118</v>
      </c>
      <c r="D14" s="14">
        <v>88311</v>
      </c>
      <c r="E14" s="14">
        <v>12821</v>
      </c>
      <c r="F14" s="14">
        <v>70255</v>
      </c>
      <c r="G14" s="14">
        <v>106088</v>
      </c>
      <c r="H14" s="14">
        <v>65632</v>
      </c>
      <c r="I14" s="14">
        <v>17906</v>
      </c>
      <c r="J14" s="14">
        <v>89073</v>
      </c>
      <c r="K14" s="14">
        <v>61926</v>
      </c>
      <c r="L14" s="14">
        <v>72639</v>
      </c>
      <c r="M14" s="14">
        <v>33654</v>
      </c>
      <c r="N14" s="14">
        <v>22112</v>
      </c>
      <c r="O14" s="12">
        <f t="shared" si="2"/>
        <v>805052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6913</v>
      </c>
      <c r="C15" s="14">
        <v>8342</v>
      </c>
      <c r="D15" s="14">
        <v>4725</v>
      </c>
      <c r="E15" s="14">
        <v>1226</v>
      </c>
      <c r="F15" s="14">
        <v>6827</v>
      </c>
      <c r="G15" s="14">
        <v>11781</v>
      </c>
      <c r="H15" s="14">
        <v>6617</v>
      </c>
      <c r="I15" s="14">
        <v>1845</v>
      </c>
      <c r="J15" s="14">
        <v>4897</v>
      </c>
      <c r="K15" s="14">
        <v>4809</v>
      </c>
      <c r="L15" s="14">
        <v>4548</v>
      </c>
      <c r="M15" s="14">
        <v>2603</v>
      </c>
      <c r="N15" s="14">
        <v>1330</v>
      </c>
      <c r="O15" s="12">
        <f t="shared" si="2"/>
        <v>66463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10024</v>
      </c>
      <c r="C16" s="14">
        <f>C17+C18+C19</f>
        <v>7662</v>
      </c>
      <c r="D16" s="14">
        <f>D17+D18+D19</f>
        <v>7832</v>
      </c>
      <c r="E16" s="14">
        <f>E17+E18+E19</f>
        <v>1277</v>
      </c>
      <c r="F16" s="14">
        <f aca="true" t="shared" si="5" ref="F16:N16">F17+F18+F19</f>
        <v>7535</v>
      </c>
      <c r="G16" s="14">
        <f t="shared" si="5"/>
        <v>12287</v>
      </c>
      <c r="H16" s="14">
        <f>H17+H18+H19</f>
        <v>7058</v>
      </c>
      <c r="I16" s="14">
        <f>I17+I18+I19</f>
        <v>1947</v>
      </c>
      <c r="J16" s="14">
        <f>J17+J18+J19</f>
        <v>9764</v>
      </c>
      <c r="K16" s="14">
        <f>K17+K18+K19</f>
        <v>6739</v>
      </c>
      <c r="L16" s="14">
        <f>L17+L18+L19</f>
        <v>8391</v>
      </c>
      <c r="M16" s="14">
        <f t="shared" si="5"/>
        <v>3233</v>
      </c>
      <c r="N16" s="14">
        <f t="shared" si="5"/>
        <v>1787</v>
      </c>
      <c r="O16" s="12">
        <f t="shared" si="2"/>
        <v>85536</v>
      </c>
    </row>
    <row r="17" spans="1:26" ht="18.75" customHeight="1">
      <c r="A17" s="15" t="s">
        <v>16</v>
      </c>
      <c r="B17" s="14">
        <v>9992</v>
      </c>
      <c r="C17" s="14">
        <v>7650</v>
      </c>
      <c r="D17" s="14">
        <v>7817</v>
      </c>
      <c r="E17" s="14">
        <v>1273</v>
      </c>
      <c r="F17" s="14">
        <v>7519</v>
      </c>
      <c r="G17" s="14">
        <v>12264</v>
      </c>
      <c r="H17" s="14">
        <v>7037</v>
      </c>
      <c r="I17" s="14">
        <v>1947</v>
      </c>
      <c r="J17" s="14">
        <v>9757</v>
      </c>
      <c r="K17" s="14">
        <v>6726</v>
      </c>
      <c r="L17" s="14">
        <v>8370</v>
      </c>
      <c r="M17" s="14">
        <v>3217</v>
      </c>
      <c r="N17" s="14">
        <v>1778</v>
      </c>
      <c r="O17" s="12">
        <f t="shared" si="2"/>
        <v>85347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10</v>
      </c>
      <c r="D18" s="14">
        <v>9</v>
      </c>
      <c r="E18" s="14">
        <v>3</v>
      </c>
      <c r="F18" s="14">
        <v>7</v>
      </c>
      <c r="G18" s="14">
        <v>11</v>
      </c>
      <c r="H18" s="14">
        <v>16</v>
      </c>
      <c r="I18" s="14">
        <v>0</v>
      </c>
      <c r="J18" s="14">
        <v>0</v>
      </c>
      <c r="K18" s="14">
        <v>9</v>
      </c>
      <c r="L18" s="14">
        <v>8</v>
      </c>
      <c r="M18" s="14">
        <v>7</v>
      </c>
      <c r="N18" s="14">
        <v>4</v>
      </c>
      <c r="O18" s="12">
        <f t="shared" si="2"/>
        <v>106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2</v>
      </c>
      <c r="D19" s="14">
        <v>6</v>
      </c>
      <c r="E19" s="14">
        <v>1</v>
      </c>
      <c r="F19" s="14">
        <v>9</v>
      </c>
      <c r="G19" s="14">
        <v>12</v>
      </c>
      <c r="H19" s="14">
        <v>5</v>
      </c>
      <c r="I19" s="14">
        <v>0</v>
      </c>
      <c r="J19" s="14">
        <v>7</v>
      </c>
      <c r="K19" s="14">
        <v>4</v>
      </c>
      <c r="L19" s="14">
        <v>13</v>
      </c>
      <c r="M19" s="14">
        <v>9</v>
      </c>
      <c r="N19" s="14">
        <v>5</v>
      </c>
      <c r="O19" s="12">
        <f t="shared" si="2"/>
        <v>83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145795</v>
      </c>
      <c r="C20" s="18">
        <f>C21+C22+C23</f>
        <v>90826</v>
      </c>
      <c r="D20" s="18">
        <f>D21+D22+D23</f>
        <v>85265</v>
      </c>
      <c r="E20" s="18">
        <f>E21+E22+E23</f>
        <v>14888</v>
      </c>
      <c r="F20" s="18">
        <f aca="true" t="shared" si="6" ref="F20:N20">F21+F22+F23</f>
        <v>78819</v>
      </c>
      <c r="G20" s="18">
        <f t="shared" si="6"/>
        <v>121251</v>
      </c>
      <c r="H20" s="18">
        <f>H21+H22+H23</f>
        <v>94792</v>
      </c>
      <c r="I20" s="18">
        <f>I21+I22+I23</f>
        <v>24383</v>
      </c>
      <c r="J20" s="18">
        <f>J21+J22+J23</f>
        <v>113194</v>
      </c>
      <c r="K20" s="18">
        <f>K21+K22+K23</f>
        <v>78839</v>
      </c>
      <c r="L20" s="18">
        <f>L21+L22+L23</f>
        <v>114751</v>
      </c>
      <c r="M20" s="18">
        <f t="shared" si="6"/>
        <v>44538</v>
      </c>
      <c r="N20" s="18">
        <f t="shared" si="6"/>
        <v>26136</v>
      </c>
      <c r="O20" s="12">
        <f aca="true" t="shared" si="7" ref="O20:O26">SUM(B20:N20)</f>
        <v>1033477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78918</v>
      </c>
      <c r="C21" s="14">
        <v>52140</v>
      </c>
      <c r="D21" s="14">
        <v>46532</v>
      </c>
      <c r="E21" s="14">
        <v>8440</v>
      </c>
      <c r="F21" s="14">
        <v>43480</v>
      </c>
      <c r="G21" s="14">
        <v>67503</v>
      </c>
      <c r="H21" s="14">
        <v>54079</v>
      </c>
      <c r="I21" s="14">
        <v>14227</v>
      </c>
      <c r="J21" s="14">
        <v>63581</v>
      </c>
      <c r="K21" s="14">
        <v>43196</v>
      </c>
      <c r="L21" s="14">
        <v>61483</v>
      </c>
      <c r="M21" s="14">
        <v>23848</v>
      </c>
      <c r="N21" s="14">
        <v>13457</v>
      </c>
      <c r="O21" s="12">
        <f t="shared" si="7"/>
        <v>570884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63603</v>
      </c>
      <c r="C22" s="14">
        <v>35670</v>
      </c>
      <c r="D22" s="14">
        <v>37055</v>
      </c>
      <c r="E22" s="14">
        <v>6011</v>
      </c>
      <c r="F22" s="14">
        <v>32859</v>
      </c>
      <c r="G22" s="14">
        <v>49742</v>
      </c>
      <c r="H22" s="14">
        <v>38322</v>
      </c>
      <c r="I22" s="14">
        <v>9571</v>
      </c>
      <c r="J22" s="14">
        <v>47177</v>
      </c>
      <c r="K22" s="14">
        <v>33765</v>
      </c>
      <c r="L22" s="14">
        <v>50970</v>
      </c>
      <c r="M22" s="14">
        <v>19665</v>
      </c>
      <c r="N22" s="14">
        <v>12148</v>
      </c>
      <c r="O22" s="12">
        <f t="shared" si="7"/>
        <v>436558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3274</v>
      </c>
      <c r="C23" s="14">
        <v>3016</v>
      </c>
      <c r="D23" s="14">
        <v>1678</v>
      </c>
      <c r="E23" s="14">
        <v>437</v>
      </c>
      <c r="F23" s="14">
        <v>2480</v>
      </c>
      <c r="G23" s="14">
        <v>4006</v>
      </c>
      <c r="H23" s="14">
        <v>2391</v>
      </c>
      <c r="I23" s="14">
        <v>585</v>
      </c>
      <c r="J23" s="14">
        <v>2436</v>
      </c>
      <c r="K23" s="14">
        <v>1878</v>
      </c>
      <c r="L23" s="14">
        <v>2298</v>
      </c>
      <c r="M23" s="14">
        <v>1025</v>
      </c>
      <c r="N23" s="14">
        <v>531</v>
      </c>
      <c r="O23" s="12">
        <f t="shared" si="7"/>
        <v>26035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134192</v>
      </c>
      <c r="C24" s="14">
        <f>C25+C26</f>
        <v>102020</v>
      </c>
      <c r="D24" s="14">
        <f>D25+D26</f>
        <v>100525</v>
      </c>
      <c r="E24" s="14">
        <f>E25+E26</f>
        <v>20775</v>
      </c>
      <c r="F24" s="14">
        <f aca="true" t="shared" si="8" ref="F24:N24">F25+F26</f>
        <v>96196</v>
      </c>
      <c r="G24" s="14">
        <f t="shared" si="8"/>
        <v>146325</v>
      </c>
      <c r="H24" s="14">
        <f>H25+H26</f>
        <v>94837</v>
      </c>
      <c r="I24" s="14">
        <f>I25+I26</f>
        <v>24192</v>
      </c>
      <c r="J24" s="14">
        <f>J25+J26</f>
        <v>100505</v>
      </c>
      <c r="K24" s="14">
        <f>K25+K26</f>
        <v>81705</v>
      </c>
      <c r="L24" s="14">
        <f>L25+L26</f>
        <v>84054</v>
      </c>
      <c r="M24" s="14">
        <f t="shared" si="8"/>
        <v>28963</v>
      </c>
      <c r="N24" s="14">
        <f t="shared" si="8"/>
        <v>16718</v>
      </c>
      <c r="O24" s="12">
        <f t="shared" si="7"/>
        <v>1031007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78649</v>
      </c>
      <c r="C25" s="14">
        <v>64876</v>
      </c>
      <c r="D25" s="14">
        <v>62538</v>
      </c>
      <c r="E25" s="14">
        <v>14163</v>
      </c>
      <c r="F25" s="14">
        <v>60980</v>
      </c>
      <c r="G25" s="14">
        <v>97142</v>
      </c>
      <c r="H25" s="14">
        <v>62901</v>
      </c>
      <c r="I25" s="14">
        <v>16837</v>
      </c>
      <c r="J25" s="14">
        <v>59092</v>
      </c>
      <c r="K25" s="14">
        <v>52083</v>
      </c>
      <c r="L25" s="14">
        <v>49948</v>
      </c>
      <c r="M25" s="14">
        <v>17021</v>
      </c>
      <c r="N25" s="14">
        <v>9031</v>
      </c>
      <c r="O25" s="12">
        <f t="shared" si="7"/>
        <v>645261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55543</v>
      </c>
      <c r="C26" s="14">
        <v>37144</v>
      </c>
      <c r="D26" s="14">
        <v>37987</v>
      </c>
      <c r="E26" s="14">
        <v>6612</v>
      </c>
      <c r="F26" s="14">
        <v>35216</v>
      </c>
      <c r="G26" s="14">
        <v>49183</v>
      </c>
      <c r="H26" s="14">
        <v>31936</v>
      </c>
      <c r="I26" s="14">
        <v>7355</v>
      </c>
      <c r="J26" s="14">
        <v>41413</v>
      </c>
      <c r="K26" s="14">
        <v>29622</v>
      </c>
      <c r="L26" s="14">
        <v>34106</v>
      </c>
      <c r="M26" s="14">
        <v>11942</v>
      </c>
      <c r="N26" s="14">
        <v>7687</v>
      </c>
      <c r="O26" s="12">
        <f t="shared" si="7"/>
        <v>385746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1134648.8072</v>
      </c>
      <c r="C36" s="59">
        <f aca="true" t="shared" si="11" ref="C36:N36">C37+C38+C39+C40</f>
        <v>871369.6736999999</v>
      </c>
      <c r="D36" s="59">
        <f t="shared" si="11"/>
        <v>775480.9004</v>
      </c>
      <c r="E36" s="59">
        <f t="shared" si="11"/>
        <v>200096.0288</v>
      </c>
      <c r="F36" s="59">
        <f t="shared" si="11"/>
        <v>781148.815</v>
      </c>
      <c r="G36" s="59">
        <f t="shared" si="11"/>
        <v>952280.6092</v>
      </c>
      <c r="H36" s="59">
        <f t="shared" si="11"/>
        <v>795325.14</v>
      </c>
      <c r="I36" s="59">
        <f>I37+I38+I39+I40</f>
        <v>211624.8452</v>
      </c>
      <c r="J36" s="59">
        <f>J37+J38+J39+J40</f>
        <v>937614.9072</v>
      </c>
      <c r="K36" s="59">
        <f>K37+K38+K39+K40</f>
        <v>798538.6492</v>
      </c>
      <c r="L36" s="59">
        <f>L37+L38+L39+L40</f>
        <v>911258.9269999999</v>
      </c>
      <c r="M36" s="59">
        <f t="shared" si="11"/>
        <v>479622.0615</v>
      </c>
      <c r="N36" s="59">
        <f t="shared" si="11"/>
        <v>248445.79109999997</v>
      </c>
      <c r="O36" s="59">
        <f>O37+O38+O39+O40</f>
        <v>9097455.1555</v>
      </c>
    </row>
    <row r="37" spans="1:15" ht="18.75" customHeight="1">
      <c r="A37" s="56" t="s">
        <v>49</v>
      </c>
      <c r="B37" s="53">
        <f aca="true" t="shared" si="12" ref="B37:N37">B29*B7</f>
        <v>1129872.1472</v>
      </c>
      <c r="C37" s="53">
        <f t="shared" si="12"/>
        <v>867250.0837</v>
      </c>
      <c r="D37" s="53">
        <f t="shared" si="12"/>
        <v>764814.1704000001</v>
      </c>
      <c r="E37" s="53">
        <f t="shared" si="12"/>
        <v>200096.0288</v>
      </c>
      <c r="F37" s="53">
        <f t="shared" si="12"/>
        <v>778230.975</v>
      </c>
      <c r="G37" s="53">
        <f t="shared" si="12"/>
        <v>947504.7191999999</v>
      </c>
      <c r="H37" s="53">
        <f t="shared" si="12"/>
        <v>791824.28</v>
      </c>
      <c r="I37" s="53">
        <f>I29*I7</f>
        <v>211624.8452</v>
      </c>
      <c r="J37" s="53">
        <f>J29*J7</f>
        <v>928276.5272</v>
      </c>
      <c r="K37" s="53">
        <f>K29*K7</f>
        <v>784517.4192</v>
      </c>
      <c r="L37" s="53">
        <f>L29*L7</f>
        <v>901939.987</v>
      </c>
      <c r="M37" s="53">
        <f t="shared" si="12"/>
        <v>474298.6215</v>
      </c>
      <c r="N37" s="53">
        <f t="shared" si="12"/>
        <v>247308.49109999998</v>
      </c>
      <c r="O37" s="55">
        <f>SUM(B37:N37)</f>
        <v>9027558.295500001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9318.94</v>
      </c>
      <c r="M40" s="53">
        <v>5323.44</v>
      </c>
      <c r="N40" s="53">
        <v>1137.3</v>
      </c>
      <c r="O40" s="55">
        <f>SUM(B40:N40)</f>
        <v>69896.86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-107892.95</v>
      </c>
      <c r="C42" s="25">
        <f aca="true" t="shared" si="15" ref="C42:O42">+C43+C46+C58+C59+C60-C62</f>
        <v>-100243.26</v>
      </c>
      <c r="D42" s="25">
        <f t="shared" si="15"/>
        <v>-114349.6</v>
      </c>
      <c r="E42" s="25">
        <f t="shared" si="15"/>
        <v>-59698.01</v>
      </c>
      <c r="F42" s="25">
        <f t="shared" si="15"/>
        <v>-61544</v>
      </c>
      <c r="G42" s="25">
        <f t="shared" si="15"/>
        <v>-195814.14</v>
      </c>
      <c r="H42" s="25">
        <f t="shared" si="15"/>
        <v>-118418.93</v>
      </c>
      <c r="I42" s="25">
        <f t="shared" si="15"/>
        <v>-30273.35</v>
      </c>
      <c r="J42" s="25">
        <f t="shared" si="15"/>
        <v>-83642</v>
      </c>
      <c r="K42" s="25">
        <f t="shared" si="15"/>
        <v>-91391.93</v>
      </c>
      <c r="L42" s="25">
        <f t="shared" si="15"/>
        <v>-123394.57</v>
      </c>
      <c r="M42" s="25">
        <f t="shared" si="15"/>
        <v>-46044.92</v>
      </c>
      <c r="N42" s="25">
        <f t="shared" si="15"/>
        <v>-41591.630000000005</v>
      </c>
      <c r="O42" s="25">
        <f t="shared" si="15"/>
        <v>-1174299.29</v>
      </c>
    </row>
    <row r="43" spans="1:15" ht="18.75" customHeight="1">
      <c r="A43" s="17" t="s">
        <v>54</v>
      </c>
      <c r="B43" s="26">
        <f>B44+B45</f>
        <v>-92476</v>
      </c>
      <c r="C43" s="26">
        <f>C44+C45</f>
        <v>-89632</v>
      </c>
      <c r="D43" s="26">
        <f>D44+D45</f>
        <v>-64040</v>
      </c>
      <c r="E43" s="26">
        <f>E44+E45</f>
        <v>-11224</v>
      </c>
      <c r="F43" s="26">
        <f aca="true" t="shared" si="16" ref="F43:N43">F44+F45</f>
        <v>-57264</v>
      </c>
      <c r="G43" s="26">
        <f t="shared" si="16"/>
        <v>-100276</v>
      </c>
      <c r="H43" s="26">
        <f t="shared" si="16"/>
        <v>-87376</v>
      </c>
      <c r="I43" s="26">
        <f>I44+I45</f>
        <v>-23300</v>
      </c>
      <c r="J43" s="26">
        <f>J44+J45</f>
        <v>-54724</v>
      </c>
      <c r="K43" s="26">
        <f>K44+K45</f>
        <v>-71248</v>
      </c>
      <c r="L43" s="26">
        <f>L44+L45</f>
        <v>-54080</v>
      </c>
      <c r="M43" s="26">
        <f t="shared" si="16"/>
        <v>-36936</v>
      </c>
      <c r="N43" s="26">
        <f t="shared" si="16"/>
        <v>-24040</v>
      </c>
      <c r="O43" s="25">
        <f aca="true" t="shared" si="17" ref="O43:O62">SUM(B43:N43)</f>
        <v>-766616</v>
      </c>
    </row>
    <row r="44" spans="1:26" ht="18.75" customHeight="1">
      <c r="A44" s="13" t="s">
        <v>55</v>
      </c>
      <c r="B44" s="20">
        <f>ROUND(-B9*$D$3,2)</f>
        <v>-92476</v>
      </c>
      <c r="C44" s="20">
        <f>ROUND(-C9*$D$3,2)</f>
        <v>-89632</v>
      </c>
      <c r="D44" s="20">
        <f>ROUND(-D9*$D$3,2)</f>
        <v>-64040</v>
      </c>
      <c r="E44" s="20">
        <f>ROUND(-E9*$D$3,2)</f>
        <v>-11224</v>
      </c>
      <c r="F44" s="20">
        <f aca="true" t="shared" si="18" ref="F44:N44">ROUND(-F9*$D$3,2)</f>
        <v>-57264</v>
      </c>
      <c r="G44" s="20">
        <f t="shared" si="18"/>
        <v>-100276</v>
      </c>
      <c r="H44" s="20">
        <f t="shared" si="18"/>
        <v>-87376</v>
      </c>
      <c r="I44" s="20">
        <f>ROUND(-I9*$D$3,2)</f>
        <v>-23300</v>
      </c>
      <c r="J44" s="20">
        <f>ROUND(-J9*$D$3,2)</f>
        <v>-54724</v>
      </c>
      <c r="K44" s="20">
        <f>ROUND(-K9*$D$3,2)</f>
        <v>-71248</v>
      </c>
      <c r="L44" s="20">
        <f>ROUND(-L9*$D$3,2)</f>
        <v>-54080</v>
      </c>
      <c r="M44" s="20">
        <f t="shared" si="18"/>
        <v>-36936</v>
      </c>
      <c r="N44" s="20">
        <f t="shared" si="18"/>
        <v>-24040</v>
      </c>
      <c r="O44" s="46">
        <f t="shared" si="17"/>
        <v>-766616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-15416.95</v>
      </c>
      <c r="C46" s="26">
        <f aca="true" t="shared" si="20" ref="C46:O46">SUM(C47:C57)</f>
        <v>-10611.26</v>
      </c>
      <c r="D46" s="26">
        <f t="shared" si="20"/>
        <v>-50309.6</v>
      </c>
      <c r="E46" s="26">
        <f t="shared" si="20"/>
        <v>-48474.01</v>
      </c>
      <c r="F46" s="26">
        <f t="shared" si="20"/>
        <v>-4280</v>
      </c>
      <c r="G46" s="26">
        <f t="shared" si="20"/>
        <v>-95538.14</v>
      </c>
      <c r="H46" s="26">
        <f t="shared" si="20"/>
        <v>-31042.93</v>
      </c>
      <c r="I46" s="26">
        <f t="shared" si="20"/>
        <v>-6973.35</v>
      </c>
      <c r="J46" s="26">
        <f t="shared" si="20"/>
        <v>-28918</v>
      </c>
      <c r="K46" s="26">
        <f t="shared" si="20"/>
        <v>-20143.93</v>
      </c>
      <c r="L46" s="26">
        <f t="shared" si="20"/>
        <v>-69314.57</v>
      </c>
      <c r="M46" s="26">
        <f t="shared" si="20"/>
        <v>-9108.92</v>
      </c>
      <c r="N46" s="26">
        <f t="shared" si="20"/>
        <v>-16414.33</v>
      </c>
      <c r="O46" s="26">
        <f t="shared" si="20"/>
        <v>-406545.99</v>
      </c>
    </row>
    <row r="47" spans="1:26" ht="18.75" customHeight="1">
      <c r="A47" s="13" t="s">
        <v>58</v>
      </c>
      <c r="B47" s="24">
        <v>-15416.95</v>
      </c>
      <c r="C47" s="24">
        <v>-10611.26</v>
      </c>
      <c r="D47" s="24">
        <v>-26865.17</v>
      </c>
      <c r="E47" s="24">
        <v>-48474.01</v>
      </c>
      <c r="F47" s="24">
        <v>-3780</v>
      </c>
      <c r="G47" s="24">
        <v>-34563.14</v>
      </c>
      <c r="H47" s="24">
        <v>-31042.93</v>
      </c>
      <c r="I47" s="24">
        <v>-5473.35</v>
      </c>
      <c r="J47" s="24">
        <v>-28918</v>
      </c>
      <c r="K47" s="24">
        <v>-20143.93</v>
      </c>
      <c r="L47" s="24">
        <v>-22114.57</v>
      </c>
      <c r="M47" s="24">
        <v>-9108.92</v>
      </c>
      <c r="N47" s="24">
        <v>-16414.33</v>
      </c>
      <c r="O47" s="24">
        <f t="shared" si="17"/>
        <v>-272926.56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-500-22944.43</f>
        <v>-23444.43</v>
      </c>
      <c r="E49" s="24">
        <v>0</v>
      </c>
      <c r="F49" s="24">
        <v>-500</v>
      </c>
      <c r="G49" s="24">
        <f>-500-60475</f>
        <v>-60975</v>
      </c>
      <c r="H49" s="24">
        <v>0</v>
      </c>
      <c r="I49" s="24">
        <v>-1500</v>
      </c>
      <c r="J49" s="24">
        <v>0</v>
      </c>
      <c r="K49" s="24">
        <v>0</v>
      </c>
      <c r="L49" s="24">
        <v>-47200</v>
      </c>
      <c r="M49" s="24">
        <v>0</v>
      </c>
      <c r="N49" s="24">
        <v>0</v>
      </c>
      <c r="O49" s="24">
        <f t="shared" si="17"/>
        <v>-133619.43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7.2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-6028.93</v>
      </c>
      <c r="O60" s="24">
        <f t="shared" si="17"/>
        <v>-6028.93</v>
      </c>
    </row>
    <row r="61" spans="1:26" ht="17.25" customHeight="1">
      <c r="A61" s="2" t="s">
        <v>67</v>
      </c>
      <c r="B61" s="29">
        <f aca="true" t="shared" si="21" ref="B61:N61">+B36+B42</f>
        <v>1026755.8572</v>
      </c>
      <c r="C61" s="29">
        <f t="shared" si="21"/>
        <v>771126.4136999999</v>
      </c>
      <c r="D61" s="29">
        <f t="shared" si="21"/>
        <v>661131.3004000001</v>
      </c>
      <c r="E61" s="29">
        <f t="shared" si="21"/>
        <v>140398.0188</v>
      </c>
      <c r="F61" s="29">
        <f t="shared" si="21"/>
        <v>719604.815</v>
      </c>
      <c r="G61" s="29">
        <f t="shared" si="21"/>
        <v>756466.4691999999</v>
      </c>
      <c r="H61" s="29">
        <f t="shared" si="21"/>
        <v>676906.21</v>
      </c>
      <c r="I61" s="29">
        <f t="shared" si="21"/>
        <v>181351.4952</v>
      </c>
      <c r="J61" s="29">
        <f>+J36+J42</f>
        <v>853972.9072</v>
      </c>
      <c r="K61" s="29">
        <f>+K36+K42</f>
        <v>707146.7191999999</v>
      </c>
      <c r="L61" s="29">
        <f>+L36+L42</f>
        <v>787864.3569999998</v>
      </c>
      <c r="M61" s="29">
        <f t="shared" si="21"/>
        <v>433577.1415</v>
      </c>
      <c r="N61" s="29">
        <f t="shared" si="21"/>
        <v>206854.16109999997</v>
      </c>
      <c r="O61" s="29">
        <f>SUM(B61:N61)</f>
        <v>7923155.8655</v>
      </c>
      <c r="P61"/>
      <c r="Q61" s="74"/>
      <c r="R61"/>
      <c r="S61"/>
      <c r="T61"/>
      <c r="U61"/>
      <c r="V61"/>
      <c r="W61"/>
      <c r="X61"/>
      <c r="Y61"/>
      <c r="Z61"/>
    </row>
    <row r="62" spans="1:15" ht="18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-4891.63</v>
      </c>
      <c r="O62" s="47">
        <f t="shared" si="17"/>
        <v>-4891.63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1026755.8600000001</v>
      </c>
      <c r="C64" s="36">
        <f aca="true" t="shared" si="22" ref="C64:N64">SUM(C65:C78)</f>
        <v>771126.42</v>
      </c>
      <c r="D64" s="36">
        <f t="shared" si="22"/>
        <v>661131.3</v>
      </c>
      <c r="E64" s="36">
        <f t="shared" si="22"/>
        <v>140398.02</v>
      </c>
      <c r="F64" s="36">
        <f t="shared" si="22"/>
        <v>719604.82</v>
      </c>
      <c r="G64" s="36">
        <f t="shared" si="22"/>
        <v>756466.47</v>
      </c>
      <c r="H64" s="36">
        <f t="shared" si="22"/>
        <v>676906.21</v>
      </c>
      <c r="I64" s="36">
        <f t="shared" si="22"/>
        <v>181351.5</v>
      </c>
      <c r="J64" s="36">
        <f t="shared" si="22"/>
        <v>853972.9</v>
      </c>
      <c r="K64" s="36">
        <f t="shared" si="22"/>
        <v>707146.72</v>
      </c>
      <c r="L64" s="36">
        <f t="shared" si="22"/>
        <v>787864.36</v>
      </c>
      <c r="M64" s="36">
        <f t="shared" si="22"/>
        <v>433577.14</v>
      </c>
      <c r="N64" s="36">
        <f t="shared" si="22"/>
        <v>206854.16</v>
      </c>
      <c r="O64" s="29">
        <f>SUM(O65:O78)</f>
        <v>7923155.88</v>
      </c>
    </row>
    <row r="65" spans="1:16" ht="18.75" customHeight="1">
      <c r="A65" s="17" t="s">
        <v>69</v>
      </c>
      <c r="B65" s="36">
        <v>196612.56</v>
      </c>
      <c r="C65" s="36">
        <v>219023.17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415635.73</v>
      </c>
      <c r="P65"/>
    </row>
    <row r="66" spans="1:16" ht="18.75" customHeight="1">
      <c r="A66" s="17" t="s">
        <v>70</v>
      </c>
      <c r="B66" s="36">
        <v>830143.3</v>
      </c>
      <c r="C66" s="36">
        <v>552103.25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1382246.55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661131.3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661131.3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140398.02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140398.02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719604.82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719604.82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756466.47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756466.47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676906.21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676906.21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181351.5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181351.5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853972.9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853972.9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707146.72</v>
      </c>
      <c r="L74" s="35">
        <v>0</v>
      </c>
      <c r="M74" s="35">
        <v>0</v>
      </c>
      <c r="N74" s="35">
        <v>0</v>
      </c>
      <c r="O74" s="29">
        <f t="shared" si="23"/>
        <v>707146.72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787864.36</v>
      </c>
      <c r="M75" s="35">
        <v>0</v>
      </c>
      <c r="N75" s="35">
        <v>0</v>
      </c>
      <c r="O75" s="26">
        <f t="shared" si="23"/>
        <v>787864.36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433577.14</v>
      </c>
      <c r="N76" s="35">
        <v>0</v>
      </c>
      <c r="O76" s="29">
        <f t="shared" si="23"/>
        <v>433577.14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206854.16</v>
      </c>
      <c r="O77" s="26">
        <f t="shared" si="23"/>
        <v>206854.16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2.448470443546587</v>
      </c>
      <c r="C82" s="44">
        <v>2.6001375237063127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2018-09-06T14:29:31Z</dcterms:modified>
  <cp:category/>
  <cp:version/>
  <cp:contentType/>
  <cp:contentStatus/>
</cp:coreProperties>
</file>