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<sst xmlns="http://schemas.openxmlformats.org/spreadsheetml/2006/main" count="114" uniqueCount="112">
  <si>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</si>
  <si>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</si>
  <si>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</si>
  <si>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</si>
  <si>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</si>
  <si>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</si>
  <si>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</si>
  <si>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</si>
  <si>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</si>
  <si>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</si>
  <si>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</si>
  <si>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</si>
  <si>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</si>
  <si>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</si>
  <si>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</si>
  <si>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</si>
  <si>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</si>
  <si>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</si>
  <si>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</si>
  <si>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</si>
  <si>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</si>
  <si>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</si>
  <si>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</si>
  <si>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</si>
  <si>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</si>
  <si>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</si>
  <si>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</si>
  <si>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</si>
  <si>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</si>
  <si>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</si>
  <si>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</si>
  <si>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</si>
  <si>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</si>
  <si>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</si>
  <si>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</si>
  <si>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</si>
  <si>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</si>
  <si>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</si>
  <si>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</si>
  <si>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</si>
  <si>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</si>
  <si>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</si>
  <si>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</si>
  <si>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</si>
  <si>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</si>
  <si>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</si>
  <si>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</si>
  <si>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</si>
  <si>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</si>
  <si>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</si>
  <si>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</si>
  <si>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</si>
  <si>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</si>
  <si>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</si>
  <si>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</si>
  <si>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</si>
  <si>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</si>
  <si>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</si>
  <si>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</si>
  <si>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</si>
  <si>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</si>
  <si>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</si>
  <si>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</si>
  <si>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</si>
  <si>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</si>
  <si>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</si>
  <si>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</si>
  <si>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</si>
  <si>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</si>
  <si>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</si>
  <si>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</si>
  <si>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</si>
  <si>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</si>
  <si>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</si>
  <si>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</si>
  <si>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</si>
  <si>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</si>
  <si>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</si>
  <si>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</si>
  <si>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</si>
  <si>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</si>
  <si>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</si>
  <si>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</si>
  <si>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</si>
  <si>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</si>
  <si>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</si>
  <si>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</si>
  <si>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</si>
  <si>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</si>
  <si>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</si>
  <si>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</si>
  <si>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</si>
  <si>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</si>
  <si>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</si>
  <si>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</si>
  <si>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</si>
  <si>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</si>
  <si>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</si>
  <si>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</si>
  <si>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</si>
  <si>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</si>
  <si>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</si>
  <si>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</si>
  <si>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</si>
  <si>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</si>
  <si>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</si>
  <si>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UPBus Qualidade em Transportes S/A</t>
  </si>
  <si>
    <t>8.4. UPBus</t>
  </si>
  <si>
    <t>7.4. UPBus</t>
  </si>
  <si>
    <t>OPERAÇÃO 30/08/18 - VENCIMENTO 06/09/18</t>
  </si>
  <si>
    <t>5.5. Saldo Inicial</t>
  </si>
  <si>
    <t>6.1. Saldo final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</si>
</sst>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307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307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307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7" width="9.00390625" style="1" customWidth="1"/>
    <col min="18" max="18" width="12.50390625" style="1" bestFit="1" customWidth="1"/>
    <col min="19" max="16384" width="9.00390625" style="1" customWidth="1"/>
  </cols>
  <sheetData>
    <row r="1" spans="1:15" ht="21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1">
      <c r="A2" s="71" t="s">
        <v>109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2" t="s">
        <v>1</v>
      </c>
      <c r="B4" s="72" t="s">
        <v>38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2</v>
      </c>
    </row>
    <row r="5" spans="1:15" ht="42" customHeight="1">
      <c r="A5" s="72"/>
      <c r="B5" s="4" t="s">
        <v>37</v>
      </c>
      <c r="C5" s="4" t="s">
        <v>37</v>
      </c>
      <c r="D5" s="4" t="s">
        <v>30</v>
      </c>
      <c r="E5" s="4" t="s">
        <v>106</v>
      </c>
      <c r="F5" s="4" t="s">
        <v>32</v>
      </c>
      <c r="G5" s="4" t="s">
        <v>39</v>
      </c>
      <c r="H5" s="4" t="s">
        <v>103</v>
      </c>
      <c r="I5" s="4" t="s">
        <v>96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2"/>
    </row>
    <row r="6" spans="1:15" ht="20.25" customHeight="1">
      <c r="A6" s="72"/>
      <c r="B6" s="3" t="s">
        <v>21</v>
      </c>
      <c r="C6" s="3" t="s">
        <v>22</v>
      </c>
      <c r="D6" s="3" t="s">
        <v>23</v>
      </c>
      <c r="E6" s="3" t="s">
        <v>92</v>
      </c>
      <c r="F6" s="3" t="s">
        <v>93</v>
      </c>
      <c r="G6" s="3" t="s">
        <v>94</v>
      </c>
      <c r="H6" s="63" t="s">
        <v>29</v>
      </c>
      <c r="I6" s="63" t="s">
        <v>95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2"/>
    </row>
    <row r="7" spans="1:26" ht="18.75" customHeight="1">
      <c r="A7" s="9" t="s">
        <v>3</v>
      </c>
      <c r="B7" s="10">
        <f>B8+B20+B24</f>
        <v>514811</v>
      </c>
      <c r="C7" s="10">
        <f>C8+C20+C24</f>
        <v>381169</v>
      </c>
      <c r="D7" s="10">
        <f>D8+D20+D24</f>
        <v>380364</v>
      </c>
      <c r="E7" s="10">
        <f>E8+E20+E24</f>
        <v>67198</v>
      </c>
      <c r="F7" s="10">
        <f aca="true" t="shared" si="0" ref="F7:N7">F8+F20+F24</f>
        <v>338155</v>
      </c>
      <c r="G7" s="10">
        <f t="shared" si="0"/>
        <v>526141</v>
      </c>
      <c r="H7" s="10">
        <f>H8+H20+H24</f>
        <v>367586</v>
      </c>
      <c r="I7" s="10">
        <f>I8+I20+I24</f>
        <v>98422</v>
      </c>
      <c r="J7" s="10">
        <f>J8+J20+J24</f>
        <v>425070</v>
      </c>
      <c r="K7" s="10">
        <f>K8+K20+K24</f>
        <v>315467</v>
      </c>
      <c r="L7" s="10">
        <f>L8+L20+L24</f>
        <v>369081</v>
      </c>
      <c r="M7" s="10">
        <f t="shared" si="0"/>
        <v>155536</v>
      </c>
      <c r="N7" s="10">
        <f t="shared" si="0"/>
        <v>96134</v>
      </c>
      <c r="O7" s="10">
        <f>+O8+O20+O24</f>
        <v>4035134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229918</v>
      </c>
      <c r="C8" s="12">
        <f>+C9+C12+C16</f>
        <v>183367</v>
      </c>
      <c r="D8" s="12">
        <f>+D9+D12+D16</f>
        <v>196868</v>
      </c>
      <c r="E8" s="12">
        <f>+E9+E12+E16</f>
        <v>31286</v>
      </c>
      <c r="F8" s="12">
        <f aca="true" t="shared" si="1" ref="F8:N8">+F9+F12+F16</f>
        <v>164055</v>
      </c>
      <c r="G8" s="12">
        <f t="shared" si="1"/>
        <v>259119</v>
      </c>
      <c r="H8" s="12">
        <f>+H9+H12+H16</f>
        <v>174191</v>
      </c>
      <c r="I8" s="12">
        <f>+I9+I12+I16</f>
        <v>48495</v>
      </c>
      <c r="J8" s="12">
        <f>+J9+J12+J16</f>
        <v>208420</v>
      </c>
      <c r="K8" s="12">
        <f>+K9+K12+K16</f>
        <v>151751</v>
      </c>
      <c r="L8" s="12">
        <f>+L9+L12+L16</f>
        <v>167823</v>
      </c>
      <c r="M8" s="12">
        <f t="shared" si="1"/>
        <v>80271</v>
      </c>
      <c r="N8" s="12">
        <f t="shared" si="1"/>
        <v>51448</v>
      </c>
      <c r="O8" s="12">
        <f>SUM(B8:N8)</f>
        <v>1947012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19938</v>
      </c>
      <c r="C9" s="14">
        <v>20419</v>
      </c>
      <c r="D9" s="14">
        <v>13417</v>
      </c>
      <c r="E9" s="14">
        <v>2503</v>
      </c>
      <c r="F9" s="14">
        <v>12160</v>
      </c>
      <c r="G9" s="14">
        <v>21754</v>
      </c>
      <c r="H9" s="14">
        <v>19496</v>
      </c>
      <c r="I9" s="14">
        <v>5381</v>
      </c>
      <c r="J9" s="14">
        <v>11877</v>
      </c>
      <c r="K9" s="14">
        <v>15645</v>
      </c>
      <c r="L9" s="14">
        <v>11753</v>
      </c>
      <c r="M9" s="14">
        <v>8246</v>
      </c>
      <c r="N9" s="14">
        <v>5539</v>
      </c>
      <c r="O9" s="12">
        <f aca="true" t="shared" si="2" ref="O9:O19">SUM(B9:N9)</f>
        <v>168128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19938</v>
      </c>
      <c r="C10" s="14">
        <f>+C9-C11</f>
        <v>20419</v>
      </c>
      <c r="D10" s="14">
        <f>+D9-D11</f>
        <v>13417</v>
      </c>
      <c r="E10" s="14">
        <f>+E9-E11</f>
        <v>2503</v>
      </c>
      <c r="F10" s="14">
        <f aca="true" t="shared" si="3" ref="F10:N10">+F9-F11</f>
        <v>12160</v>
      </c>
      <c r="G10" s="14">
        <f t="shared" si="3"/>
        <v>21754</v>
      </c>
      <c r="H10" s="14">
        <f>+H9-H11</f>
        <v>19496</v>
      </c>
      <c r="I10" s="14">
        <f>+I9-I11</f>
        <v>5381</v>
      </c>
      <c r="J10" s="14">
        <f>+J9-J11</f>
        <v>11877</v>
      </c>
      <c r="K10" s="14">
        <f>+K9-K11</f>
        <v>15645</v>
      </c>
      <c r="L10" s="14">
        <f>+L9-L11</f>
        <v>11753</v>
      </c>
      <c r="M10" s="14">
        <f t="shared" si="3"/>
        <v>8246</v>
      </c>
      <c r="N10" s="14">
        <f t="shared" si="3"/>
        <v>5539</v>
      </c>
      <c r="O10" s="12">
        <f t="shared" si="2"/>
        <v>168128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199896</v>
      </c>
      <c r="C12" s="14">
        <f>C13+C14+C15</f>
        <v>155172</v>
      </c>
      <c r="D12" s="14">
        <f>D13+D14+D15</f>
        <v>175424</v>
      </c>
      <c r="E12" s="14">
        <f>E13+E14+E15</f>
        <v>27484</v>
      </c>
      <c r="F12" s="14">
        <f aca="true" t="shared" si="4" ref="F12:N12">F13+F14+F15</f>
        <v>144380</v>
      </c>
      <c r="G12" s="14">
        <f t="shared" si="4"/>
        <v>225006</v>
      </c>
      <c r="H12" s="14">
        <f>H13+H14+H15</f>
        <v>147535</v>
      </c>
      <c r="I12" s="14">
        <f>I13+I14+I15</f>
        <v>41126</v>
      </c>
      <c r="J12" s="14">
        <f>J13+J14+J15</f>
        <v>186584</v>
      </c>
      <c r="K12" s="14">
        <f>K13+K14+K15</f>
        <v>129443</v>
      </c>
      <c r="L12" s="14">
        <f>L13+L14+L15</f>
        <v>147580</v>
      </c>
      <c r="M12" s="14">
        <f t="shared" si="4"/>
        <v>68697</v>
      </c>
      <c r="N12" s="14">
        <f t="shared" si="4"/>
        <v>44134</v>
      </c>
      <c r="O12" s="12">
        <f t="shared" si="2"/>
        <v>1692461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99358</v>
      </c>
      <c r="C13" s="14">
        <v>77917</v>
      </c>
      <c r="D13" s="14">
        <v>85172</v>
      </c>
      <c r="E13" s="14">
        <v>13649</v>
      </c>
      <c r="F13" s="14">
        <v>69804</v>
      </c>
      <c r="G13" s="14">
        <v>109998</v>
      </c>
      <c r="H13" s="14">
        <v>75374</v>
      </c>
      <c r="I13" s="14">
        <v>21184</v>
      </c>
      <c r="J13" s="14">
        <v>94322</v>
      </c>
      <c r="K13" s="14">
        <v>63590</v>
      </c>
      <c r="L13" s="14">
        <v>72182</v>
      </c>
      <c r="M13" s="14">
        <v>32502</v>
      </c>
      <c r="N13" s="14">
        <v>20391</v>
      </c>
      <c r="O13" s="12">
        <f t="shared" si="2"/>
        <v>835443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92940</v>
      </c>
      <c r="C14" s="14">
        <v>68132</v>
      </c>
      <c r="D14" s="14">
        <v>85153</v>
      </c>
      <c r="E14" s="14">
        <v>12547</v>
      </c>
      <c r="F14" s="14">
        <v>67466</v>
      </c>
      <c r="G14" s="14">
        <v>102361</v>
      </c>
      <c r="H14" s="14">
        <v>65020</v>
      </c>
      <c r="I14" s="14">
        <v>17924</v>
      </c>
      <c r="J14" s="14">
        <v>87081</v>
      </c>
      <c r="K14" s="14">
        <v>60647</v>
      </c>
      <c r="L14" s="14">
        <v>70343</v>
      </c>
      <c r="M14" s="14">
        <v>33440</v>
      </c>
      <c r="N14" s="14">
        <v>22200</v>
      </c>
      <c r="O14" s="12">
        <f t="shared" si="2"/>
        <v>785254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7598</v>
      </c>
      <c r="C15" s="14">
        <v>9123</v>
      </c>
      <c r="D15" s="14">
        <v>5099</v>
      </c>
      <c r="E15" s="14">
        <v>1288</v>
      </c>
      <c r="F15" s="14">
        <v>7110</v>
      </c>
      <c r="G15" s="14">
        <v>12647</v>
      </c>
      <c r="H15" s="14">
        <v>7141</v>
      </c>
      <c r="I15" s="14">
        <v>2018</v>
      </c>
      <c r="J15" s="14">
        <v>5181</v>
      </c>
      <c r="K15" s="14">
        <v>5206</v>
      </c>
      <c r="L15" s="14">
        <v>5055</v>
      </c>
      <c r="M15" s="14">
        <v>2755</v>
      </c>
      <c r="N15" s="14">
        <v>1543</v>
      </c>
      <c r="O15" s="12">
        <f t="shared" si="2"/>
        <v>71764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10084</v>
      </c>
      <c r="C16" s="14">
        <f>C17+C18+C19</f>
        <v>7776</v>
      </c>
      <c r="D16" s="14">
        <f>D17+D18+D19</f>
        <v>8027</v>
      </c>
      <c r="E16" s="14">
        <f>E17+E18+E19</f>
        <v>1299</v>
      </c>
      <c r="F16" s="14">
        <f aca="true" t="shared" si="5" ref="F16:N16">F17+F18+F19</f>
        <v>7515</v>
      </c>
      <c r="G16" s="14">
        <f t="shared" si="5"/>
        <v>12359</v>
      </c>
      <c r="H16" s="14">
        <f>H17+H18+H19</f>
        <v>7160</v>
      </c>
      <c r="I16" s="14">
        <f>I17+I18+I19</f>
        <v>1988</v>
      </c>
      <c r="J16" s="14">
        <f>J17+J18+J19</f>
        <v>9959</v>
      </c>
      <c r="K16" s="14">
        <f>K17+K18+K19</f>
        <v>6663</v>
      </c>
      <c r="L16" s="14">
        <f>L17+L18+L19</f>
        <v>8490</v>
      </c>
      <c r="M16" s="14">
        <f t="shared" si="5"/>
        <v>3328</v>
      </c>
      <c r="N16" s="14">
        <f t="shared" si="5"/>
        <v>1775</v>
      </c>
      <c r="O16" s="12">
        <f t="shared" si="2"/>
        <v>86423</v>
      </c>
    </row>
    <row r="17" spans="1:26" ht="18.75" customHeight="1">
      <c r="A17" s="15" t="s">
        <v>16</v>
      </c>
      <c r="B17" s="14">
        <v>10063</v>
      </c>
      <c r="C17" s="14">
        <v>7758</v>
      </c>
      <c r="D17" s="14">
        <v>8015</v>
      </c>
      <c r="E17" s="14">
        <v>1296</v>
      </c>
      <c r="F17" s="14">
        <v>7496</v>
      </c>
      <c r="G17" s="14">
        <v>12338</v>
      </c>
      <c r="H17" s="14">
        <v>7147</v>
      </c>
      <c r="I17" s="14">
        <v>1986</v>
      </c>
      <c r="J17" s="14">
        <v>9952</v>
      </c>
      <c r="K17" s="14">
        <v>6646</v>
      </c>
      <c r="L17" s="14">
        <v>8468</v>
      </c>
      <c r="M17" s="14">
        <v>3316</v>
      </c>
      <c r="N17" s="14">
        <v>1770</v>
      </c>
      <c r="O17" s="12">
        <f t="shared" si="2"/>
        <v>86251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16</v>
      </c>
      <c r="C18" s="14">
        <v>14</v>
      </c>
      <c r="D18" s="14">
        <v>10</v>
      </c>
      <c r="E18" s="14">
        <v>3</v>
      </c>
      <c r="F18" s="14">
        <v>8</v>
      </c>
      <c r="G18" s="14">
        <v>11</v>
      </c>
      <c r="H18" s="14">
        <v>8</v>
      </c>
      <c r="I18" s="14">
        <v>2</v>
      </c>
      <c r="J18" s="14">
        <v>1</v>
      </c>
      <c r="K18" s="14">
        <v>12</v>
      </c>
      <c r="L18" s="14">
        <v>7</v>
      </c>
      <c r="M18" s="14">
        <v>6</v>
      </c>
      <c r="N18" s="14">
        <v>1</v>
      </c>
      <c r="O18" s="12">
        <f t="shared" si="2"/>
        <v>99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5</v>
      </c>
      <c r="C19" s="14">
        <v>4</v>
      </c>
      <c r="D19" s="14">
        <v>2</v>
      </c>
      <c r="E19" s="14">
        <v>0</v>
      </c>
      <c r="F19" s="14">
        <v>11</v>
      </c>
      <c r="G19" s="14">
        <v>10</v>
      </c>
      <c r="H19" s="14">
        <v>5</v>
      </c>
      <c r="I19" s="14">
        <v>0</v>
      </c>
      <c r="J19" s="14">
        <v>6</v>
      </c>
      <c r="K19" s="14">
        <v>5</v>
      </c>
      <c r="L19" s="14">
        <v>15</v>
      </c>
      <c r="M19" s="14">
        <v>6</v>
      </c>
      <c r="N19" s="14">
        <v>4</v>
      </c>
      <c r="O19" s="12">
        <f t="shared" si="2"/>
        <v>73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144406</v>
      </c>
      <c r="C20" s="18">
        <f>C21+C22+C23</f>
        <v>90261</v>
      </c>
      <c r="D20" s="18">
        <f>D21+D22+D23</f>
        <v>82438</v>
      </c>
      <c r="E20" s="18">
        <f>E21+E22+E23</f>
        <v>14719</v>
      </c>
      <c r="F20" s="18">
        <f aca="true" t="shared" si="6" ref="F20:N20">F21+F22+F23</f>
        <v>76581</v>
      </c>
      <c r="G20" s="18">
        <f t="shared" si="6"/>
        <v>118341</v>
      </c>
      <c r="H20" s="18">
        <f>H21+H22+H23</f>
        <v>95364</v>
      </c>
      <c r="I20" s="18">
        <f>I21+I22+I23</f>
        <v>24657</v>
      </c>
      <c r="J20" s="18">
        <f>J21+J22+J23</f>
        <v>112533</v>
      </c>
      <c r="K20" s="18">
        <f>K21+K22+K23</f>
        <v>78317</v>
      </c>
      <c r="L20" s="18">
        <f>L21+L22+L23</f>
        <v>114461</v>
      </c>
      <c r="M20" s="18">
        <f t="shared" si="6"/>
        <v>44789</v>
      </c>
      <c r="N20" s="18">
        <f t="shared" si="6"/>
        <v>26529</v>
      </c>
      <c r="O20" s="12">
        <f aca="true" t="shared" si="7" ref="O20:O26">SUM(B20:N20)</f>
        <v>1023396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78127</v>
      </c>
      <c r="C21" s="14">
        <v>52373</v>
      </c>
      <c r="D21" s="14">
        <v>44864</v>
      </c>
      <c r="E21" s="14">
        <v>8289</v>
      </c>
      <c r="F21" s="14">
        <v>42036</v>
      </c>
      <c r="G21" s="14">
        <v>66088</v>
      </c>
      <c r="H21" s="14">
        <v>54808</v>
      </c>
      <c r="I21" s="14">
        <v>14460</v>
      </c>
      <c r="J21" s="14">
        <v>62633</v>
      </c>
      <c r="K21" s="14">
        <v>43186</v>
      </c>
      <c r="L21" s="14">
        <v>60974</v>
      </c>
      <c r="M21" s="14">
        <v>23914</v>
      </c>
      <c r="N21" s="14">
        <v>13730</v>
      </c>
      <c r="O21" s="12">
        <f t="shared" si="7"/>
        <v>565482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62664</v>
      </c>
      <c r="C22" s="14">
        <v>34755</v>
      </c>
      <c r="D22" s="14">
        <v>35789</v>
      </c>
      <c r="E22" s="14">
        <v>5957</v>
      </c>
      <c r="F22" s="14">
        <v>32014</v>
      </c>
      <c r="G22" s="14">
        <v>47832</v>
      </c>
      <c r="H22" s="14">
        <v>37994</v>
      </c>
      <c r="I22" s="14">
        <v>9542</v>
      </c>
      <c r="J22" s="14">
        <v>47245</v>
      </c>
      <c r="K22" s="14">
        <v>33003</v>
      </c>
      <c r="L22" s="14">
        <v>50895</v>
      </c>
      <c r="M22" s="14">
        <v>19689</v>
      </c>
      <c r="N22" s="14">
        <v>12187</v>
      </c>
      <c r="O22" s="12">
        <f t="shared" si="7"/>
        <v>429566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3615</v>
      </c>
      <c r="C23" s="14">
        <v>3133</v>
      </c>
      <c r="D23" s="14">
        <v>1785</v>
      </c>
      <c r="E23" s="14">
        <v>473</v>
      </c>
      <c r="F23" s="14">
        <v>2531</v>
      </c>
      <c r="G23" s="14">
        <v>4421</v>
      </c>
      <c r="H23" s="14">
        <v>2562</v>
      </c>
      <c r="I23" s="14">
        <v>655</v>
      </c>
      <c r="J23" s="14">
        <v>2655</v>
      </c>
      <c r="K23" s="14">
        <v>2128</v>
      </c>
      <c r="L23" s="14">
        <v>2592</v>
      </c>
      <c r="M23" s="14">
        <v>1186</v>
      </c>
      <c r="N23" s="14">
        <v>612</v>
      </c>
      <c r="O23" s="12">
        <f t="shared" si="7"/>
        <v>28348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140487</v>
      </c>
      <c r="C24" s="14">
        <f>C25+C26</f>
        <v>107541</v>
      </c>
      <c r="D24" s="14">
        <f>D25+D26</f>
        <v>101058</v>
      </c>
      <c r="E24" s="14">
        <f>E25+E26</f>
        <v>21193</v>
      </c>
      <c r="F24" s="14">
        <f aca="true" t="shared" si="8" ref="F24:N24">F25+F26</f>
        <v>97519</v>
      </c>
      <c r="G24" s="14">
        <f t="shared" si="8"/>
        <v>148681</v>
      </c>
      <c r="H24" s="14">
        <f>H25+H26</f>
        <v>98031</v>
      </c>
      <c r="I24" s="14">
        <f>I25+I26</f>
        <v>25270</v>
      </c>
      <c r="J24" s="14">
        <f>J25+J26</f>
        <v>104117</v>
      </c>
      <c r="K24" s="14">
        <f>K25+K26</f>
        <v>85399</v>
      </c>
      <c r="L24" s="14">
        <f>L25+L26</f>
        <v>86797</v>
      </c>
      <c r="M24" s="14">
        <f t="shared" si="8"/>
        <v>30476</v>
      </c>
      <c r="N24" s="14">
        <f t="shared" si="8"/>
        <v>18157</v>
      </c>
      <c r="O24" s="12">
        <f t="shared" si="7"/>
        <v>1064726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40</v>
      </c>
      <c r="B25" s="14">
        <v>77462</v>
      </c>
      <c r="C25" s="14">
        <v>65380</v>
      </c>
      <c r="D25" s="14">
        <v>59498</v>
      </c>
      <c r="E25" s="14">
        <v>13868</v>
      </c>
      <c r="F25" s="14">
        <v>59233</v>
      </c>
      <c r="G25" s="14">
        <v>95222</v>
      </c>
      <c r="H25" s="14">
        <v>62732</v>
      </c>
      <c r="I25" s="14">
        <v>16924</v>
      </c>
      <c r="J25" s="14">
        <v>58287</v>
      </c>
      <c r="K25" s="14">
        <v>52003</v>
      </c>
      <c r="L25" s="14">
        <v>48698</v>
      </c>
      <c r="M25" s="14">
        <v>17383</v>
      </c>
      <c r="N25" s="14">
        <v>9158</v>
      </c>
      <c r="O25" s="12">
        <f t="shared" si="7"/>
        <v>635848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41</v>
      </c>
      <c r="B26" s="14">
        <v>63025</v>
      </c>
      <c r="C26" s="14">
        <v>42161</v>
      </c>
      <c r="D26" s="14">
        <v>41560</v>
      </c>
      <c r="E26" s="14">
        <v>7325</v>
      </c>
      <c r="F26" s="14">
        <v>38286</v>
      </c>
      <c r="G26" s="14">
        <v>53459</v>
      </c>
      <c r="H26" s="14">
        <v>35299</v>
      </c>
      <c r="I26" s="14">
        <v>8346</v>
      </c>
      <c r="J26" s="14">
        <v>45830</v>
      </c>
      <c r="K26" s="14">
        <v>33396</v>
      </c>
      <c r="L26" s="14">
        <v>38099</v>
      </c>
      <c r="M26" s="14">
        <v>13093</v>
      </c>
      <c r="N26" s="14">
        <v>8999</v>
      </c>
      <c r="O26" s="12">
        <f t="shared" si="7"/>
        <v>428878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42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1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43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1" t="s">
        <v>44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2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</row>
    <row r="32" spans="1:15" ht="18.75" customHeight="1">
      <c r="A32" s="54" t="s">
        <v>45</v>
      </c>
      <c r="B32" s="55">
        <f>B33*B34</f>
        <v>0</v>
      </c>
      <c r="C32" s="55">
        <f aca="true" t="shared" si="10" ref="C32:N32">C33*C34</f>
        <v>0</v>
      </c>
      <c r="D32" s="55">
        <f t="shared" si="10"/>
        <v>0</v>
      </c>
      <c r="E32" s="55">
        <f t="shared" si="10"/>
        <v>0</v>
      </c>
      <c r="F32" s="55">
        <f t="shared" si="10"/>
        <v>0</v>
      </c>
      <c r="G32" s="55">
        <f t="shared" si="10"/>
        <v>0</v>
      </c>
      <c r="H32" s="55">
        <f t="shared" si="10"/>
        <v>0</v>
      </c>
      <c r="I32" s="55">
        <f t="shared" si="10"/>
        <v>0</v>
      </c>
      <c r="J32" s="55">
        <f>J33*J34</f>
        <v>0</v>
      </c>
      <c r="K32" s="55">
        <f>K33*K34</f>
        <v>0</v>
      </c>
      <c r="L32" s="55">
        <f>L33*L34</f>
        <v>0</v>
      </c>
      <c r="M32" s="55">
        <f t="shared" si="10"/>
        <v>0</v>
      </c>
      <c r="N32" s="55">
        <f t="shared" si="10"/>
        <v>0</v>
      </c>
      <c r="O32" s="25">
        <f>SUM(B32:N32)</f>
        <v>0</v>
      </c>
    </row>
    <row r="33" spans="1:26" ht="18.75" customHeight="1">
      <c r="A33" s="51" t="s">
        <v>46</v>
      </c>
      <c r="B33" s="57">
        <v>0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12">
        <f>SUM(B33:N33)</f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1" t="s">
        <v>47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4.28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3"/>
    </row>
    <row r="36" spans="1:15" ht="18.75" customHeight="1">
      <c r="A36" s="58" t="s">
        <v>48</v>
      </c>
      <c r="B36" s="59">
        <f>B37+B38+B39+B40</f>
        <v>1129947.5816</v>
      </c>
      <c r="C36" s="59">
        <f aca="true" t="shared" si="11" ref="C36:N36">C37+C38+C39+C40</f>
        <v>880084.0688999998</v>
      </c>
      <c r="D36" s="59">
        <f t="shared" si="11"/>
        <v>756446.4248</v>
      </c>
      <c r="E36" s="59">
        <f t="shared" si="11"/>
        <v>198859.0414</v>
      </c>
      <c r="F36" s="59">
        <f t="shared" si="11"/>
        <v>764273.8225</v>
      </c>
      <c r="G36" s="59">
        <f t="shared" si="11"/>
        <v>936361.1446</v>
      </c>
      <c r="H36" s="59">
        <f t="shared" si="11"/>
        <v>800280.2736000001</v>
      </c>
      <c r="I36" s="59">
        <f>I37+I38+I39+I40</f>
        <v>215386.7048</v>
      </c>
      <c r="J36" s="59">
        <f>J37+J38+J39+J40</f>
        <v>933185.518</v>
      </c>
      <c r="K36" s="59">
        <f>K37+K38+K39+K40</f>
        <v>797830.5382</v>
      </c>
      <c r="L36" s="59">
        <f>L37+L38+L39+L40</f>
        <v>906702.4833999999</v>
      </c>
      <c r="M36" s="59">
        <f t="shared" si="11"/>
        <v>482274.58400000003</v>
      </c>
      <c r="N36" s="59">
        <f t="shared" si="11"/>
        <v>253306.39539999998</v>
      </c>
      <c r="O36" s="59">
        <f>O37+O38+O39+O40</f>
        <v>9054938.5812</v>
      </c>
    </row>
    <row r="37" spans="1:15" ht="18.75" customHeight="1">
      <c r="A37" s="56" t="s">
        <v>49</v>
      </c>
      <c r="B37" s="53">
        <f aca="true" t="shared" si="12" ref="B37:N37">B29*B7</f>
        <v>1125170.9216</v>
      </c>
      <c r="C37" s="53">
        <f t="shared" si="12"/>
        <v>875964.4788999999</v>
      </c>
      <c r="D37" s="53">
        <f t="shared" si="12"/>
        <v>745779.6948</v>
      </c>
      <c r="E37" s="53">
        <f t="shared" si="12"/>
        <v>198859.0414</v>
      </c>
      <c r="F37" s="53">
        <f t="shared" si="12"/>
        <v>761355.9825</v>
      </c>
      <c r="G37" s="53">
        <f t="shared" si="12"/>
        <v>931585.2546</v>
      </c>
      <c r="H37" s="53">
        <f t="shared" si="12"/>
        <v>796779.4136000001</v>
      </c>
      <c r="I37" s="53">
        <f>I29*I7</f>
        <v>215386.7048</v>
      </c>
      <c r="J37" s="53">
        <f>J29*J7</f>
        <v>923847.138</v>
      </c>
      <c r="K37" s="53">
        <f>K29*K7</f>
        <v>783809.3082</v>
      </c>
      <c r="L37" s="53">
        <f>L29*L7</f>
        <v>897383.5434</v>
      </c>
      <c r="M37" s="53">
        <f t="shared" si="12"/>
        <v>476951.14400000003</v>
      </c>
      <c r="N37" s="53">
        <f t="shared" si="12"/>
        <v>252169.0954</v>
      </c>
      <c r="O37" s="55">
        <f>SUM(B37:N37)</f>
        <v>8985041.7212</v>
      </c>
    </row>
    <row r="38" spans="1:15" ht="18.75" customHeight="1">
      <c r="A38" s="56" t="s">
        <v>50</v>
      </c>
      <c r="B38" s="53">
        <f aca="true" t="shared" si="13" ref="B38:N38">B30*B7</f>
        <v>0</v>
      </c>
      <c r="C38" s="53">
        <f t="shared" si="13"/>
        <v>0</v>
      </c>
      <c r="D38" s="53">
        <f t="shared" si="13"/>
        <v>0</v>
      </c>
      <c r="E38" s="53">
        <f t="shared" si="13"/>
        <v>0</v>
      </c>
      <c r="F38" s="53">
        <f t="shared" si="13"/>
        <v>0</v>
      </c>
      <c r="G38" s="53">
        <f t="shared" si="13"/>
        <v>0</v>
      </c>
      <c r="H38" s="53">
        <f t="shared" si="13"/>
        <v>0</v>
      </c>
      <c r="I38" s="53">
        <f>I30*I7</f>
        <v>0</v>
      </c>
      <c r="J38" s="53">
        <f>J30*J7</f>
        <v>0</v>
      </c>
      <c r="K38" s="53">
        <f>K30*K7</f>
        <v>0</v>
      </c>
      <c r="L38" s="53">
        <f>L30*L7</f>
        <v>0</v>
      </c>
      <c r="M38" s="53">
        <f t="shared" si="13"/>
        <v>0</v>
      </c>
      <c r="N38" s="53">
        <f t="shared" si="13"/>
        <v>0</v>
      </c>
      <c r="O38" s="25">
        <f>SUM(B38:N38)</f>
        <v>0</v>
      </c>
    </row>
    <row r="39" spans="1:15" ht="18.75" customHeight="1">
      <c r="A39" s="56" t="s">
        <v>51</v>
      </c>
      <c r="B39" s="53">
        <f aca="true" t="shared" si="14" ref="B39:N39">B32</f>
        <v>0</v>
      </c>
      <c r="C39" s="53">
        <f t="shared" si="14"/>
        <v>0</v>
      </c>
      <c r="D39" s="53">
        <f t="shared" si="14"/>
        <v>0</v>
      </c>
      <c r="E39" s="53">
        <f t="shared" si="14"/>
        <v>0</v>
      </c>
      <c r="F39" s="53">
        <f t="shared" si="14"/>
        <v>0</v>
      </c>
      <c r="G39" s="53">
        <f t="shared" si="14"/>
        <v>0</v>
      </c>
      <c r="H39" s="53">
        <f t="shared" si="14"/>
        <v>0</v>
      </c>
      <c r="I39" s="53">
        <f>I32</f>
        <v>0</v>
      </c>
      <c r="J39" s="53">
        <f>J32</f>
        <v>0</v>
      </c>
      <c r="K39" s="53">
        <f>K32</f>
        <v>0</v>
      </c>
      <c r="L39" s="53">
        <f>L32</f>
        <v>0</v>
      </c>
      <c r="M39" s="53">
        <f t="shared" si="14"/>
        <v>0</v>
      </c>
      <c r="N39" s="53">
        <f t="shared" si="14"/>
        <v>0</v>
      </c>
      <c r="O39" s="55">
        <f>SUM(B39:N39)</f>
        <v>0</v>
      </c>
    </row>
    <row r="40" spans="1:26" ht="18.75" customHeight="1">
      <c r="A40" s="2" t="s">
        <v>52</v>
      </c>
      <c r="B40" s="53">
        <v>4776.66</v>
      </c>
      <c r="C40" s="53">
        <v>4119.59</v>
      </c>
      <c r="D40" s="53">
        <v>10666.73</v>
      </c>
      <c r="E40" s="53">
        <v>0</v>
      </c>
      <c r="F40" s="53">
        <v>2917.84</v>
      </c>
      <c r="G40" s="53">
        <v>4775.89</v>
      </c>
      <c r="H40" s="53">
        <v>3500.86</v>
      </c>
      <c r="I40" s="53">
        <v>0</v>
      </c>
      <c r="J40" s="53">
        <v>9338.38</v>
      </c>
      <c r="K40" s="53">
        <v>14021.23</v>
      </c>
      <c r="L40" s="53">
        <v>9318.94</v>
      </c>
      <c r="M40" s="53">
        <v>5323.44</v>
      </c>
      <c r="N40" s="53">
        <v>1137.3</v>
      </c>
      <c r="O40" s="55">
        <f>SUM(B40:N40)</f>
        <v>69896.86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0"/>
    </row>
    <row r="42" spans="1:15" ht="18.75" customHeight="1">
      <c r="A42" s="2" t="s">
        <v>53</v>
      </c>
      <c r="B42" s="25">
        <f>+B43+B46+B58+B59+B60-B62</f>
        <v>-79752</v>
      </c>
      <c r="C42" s="25">
        <f aca="true" t="shared" si="15" ref="C42:O42">+C43+C46+C58+C59+C60-C62</f>
        <v>-81676</v>
      </c>
      <c r="D42" s="25">
        <f t="shared" si="15"/>
        <v>-76541.39</v>
      </c>
      <c r="E42" s="25">
        <f t="shared" si="15"/>
        <v>-10012</v>
      </c>
      <c r="F42" s="25">
        <f t="shared" si="15"/>
        <v>-49140</v>
      </c>
      <c r="G42" s="25">
        <f t="shared" si="15"/>
        <v>-87516</v>
      </c>
      <c r="H42" s="25">
        <f t="shared" si="15"/>
        <v>-77984</v>
      </c>
      <c r="I42" s="25">
        <f t="shared" si="15"/>
        <v>-38024</v>
      </c>
      <c r="J42" s="25">
        <f t="shared" si="15"/>
        <v>-47508</v>
      </c>
      <c r="K42" s="25">
        <f t="shared" si="15"/>
        <v>-62580</v>
      </c>
      <c r="L42" s="25">
        <f t="shared" si="15"/>
        <v>-47012</v>
      </c>
      <c r="M42" s="25">
        <f t="shared" si="15"/>
        <v>-32984</v>
      </c>
      <c r="N42" s="25">
        <f t="shared" si="15"/>
        <v>-23293.3</v>
      </c>
      <c r="O42" s="25">
        <f t="shared" si="15"/>
        <v>-714022.69</v>
      </c>
    </row>
    <row r="43" spans="1:15" ht="18.75" customHeight="1">
      <c r="A43" s="17" t="s">
        <v>54</v>
      </c>
      <c r="B43" s="26">
        <f>B44+B45</f>
        <v>-79752</v>
      </c>
      <c r="C43" s="26">
        <f>C44+C45</f>
        <v>-81676</v>
      </c>
      <c r="D43" s="26">
        <f>D44+D45</f>
        <v>-53668</v>
      </c>
      <c r="E43" s="26">
        <f>E44+E45</f>
        <v>-10012</v>
      </c>
      <c r="F43" s="26">
        <f aca="true" t="shared" si="16" ref="F43:N43">F44+F45</f>
        <v>-48640</v>
      </c>
      <c r="G43" s="26">
        <f t="shared" si="16"/>
        <v>-87016</v>
      </c>
      <c r="H43" s="26">
        <f t="shared" si="16"/>
        <v>-77984</v>
      </c>
      <c r="I43" s="26">
        <f>I44+I45</f>
        <v>-21524</v>
      </c>
      <c r="J43" s="26">
        <f>J44+J45</f>
        <v>-47508</v>
      </c>
      <c r="K43" s="26">
        <f>K44+K45</f>
        <v>-62580</v>
      </c>
      <c r="L43" s="26">
        <f>L44+L45</f>
        <v>-47012</v>
      </c>
      <c r="M43" s="26">
        <f t="shared" si="16"/>
        <v>-32984</v>
      </c>
      <c r="N43" s="26">
        <f t="shared" si="16"/>
        <v>-22156</v>
      </c>
      <c r="O43" s="25">
        <f aca="true" t="shared" si="17" ref="O43:O62">SUM(B43:N43)</f>
        <v>-672512</v>
      </c>
    </row>
    <row r="44" spans="1:26" ht="18.75" customHeight="1">
      <c r="A44" s="13" t="s">
        <v>55</v>
      </c>
      <c r="B44" s="20">
        <f>ROUND(-B9*$D$3,2)</f>
        <v>-79752</v>
      </c>
      <c r="C44" s="20">
        <f>ROUND(-C9*$D$3,2)</f>
        <v>-81676</v>
      </c>
      <c r="D44" s="20">
        <f>ROUND(-D9*$D$3,2)</f>
        <v>-53668</v>
      </c>
      <c r="E44" s="20">
        <f>ROUND(-E9*$D$3,2)</f>
        <v>-10012</v>
      </c>
      <c r="F44" s="20">
        <f aca="true" t="shared" si="18" ref="F44:N44">ROUND(-F9*$D$3,2)</f>
        <v>-48640</v>
      </c>
      <c r="G44" s="20">
        <f t="shared" si="18"/>
        <v>-87016</v>
      </c>
      <c r="H44" s="20">
        <f t="shared" si="18"/>
        <v>-77984</v>
      </c>
      <c r="I44" s="20">
        <f>ROUND(-I9*$D$3,2)</f>
        <v>-21524</v>
      </c>
      <c r="J44" s="20">
        <f>ROUND(-J9*$D$3,2)</f>
        <v>-47508</v>
      </c>
      <c r="K44" s="20">
        <f>ROUND(-K9*$D$3,2)</f>
        <v>-62580</v>
      </c>
      <c r="L44" s="20">
        <f>ROUND(-L9*$D$3,2)</f>
        <v>-47012</v>
      </c>
      <c r="M44" s="20">
        <f t="shared" si="18"/>
        <v>-32984</v>
      </c>
      <c r="N44" s="20">
        <f t="shared" si="18"/>
        <v>-22156</v>
      </c>
      <c r="O44" s="46">
        <f t="shared" si="17"/>
        <v>-672512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56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57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-22873.39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-16500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-40373.39</v>
      </c>
    </row>
    <row r="47" spans="1:26" ht="18.75" customHeight="1">
      <c r="A47" s="13" t="s">
        <v>58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59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60</v>
      </c>
      <c r="B49" s="24">
        <v>0</v>
      </c>
      <c r="C49" s="24">
        <v>0</v>
      </c>
      <c r="D49" s="24">
        <f>-500-22373.39</f>
        <v>-22873.39</v>
      </c>
      <c r="E49" s="24">
        <v>0</v>
      </c>
      <c r="F49" s="24">
        <v>-500</v>
      </c>
      <c r="G49" s="24">
        <v>-500</v>
      </c>
      <c r="H49" s="24">
        <v>0</v>
      </c>
      <c r="I49" s="24">
        <v>-16500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-40373.39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98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99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101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65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8" customHeight="1">
      <c r="A60" s="32" t="s">
        <v>110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-7166.23</v>
      </c>
      <c r="O60" s="24">
        <f t="shared" si="17"/>
        <v>-7166.23</v>
      </c>
    </row>
    <row r="61" spans="1:26" ht="18" customHeight="1">
      <c r="A61" s="2" t="s">
        <v>67</v>
      </c>
      <c r="B61" s="29">
        <f aca="true" t="shared" si="21" ref="B61:N61">+B36+B42</f>
        <v>1050195.5816</v>
      </c>
      <c r="C61" s="29">
        <f t="shared" si="21"/>
        <v>798408.0688999998</v>
      </c>
      <c r="D61" s="29">
        <f t="shared" si="21"/>
        <v>679905.0348</v>
      </c>
      <c r="E61" s="29">
        <f t="shared" si="21"/>
        <v>188847.0414</v>
      </c>
      <c r="F61" s="29">
        <f t="shared" si="21"/>
        <v>715133.8225</v>
      </c>
      <c r="G61" s="29">
        <f t="shared" si="21"/>
        <v>848845.1446</v>
      </c>
      <c r="H61" s="29">
        <f t="shared" si="21"/>
        <v>722296.2736000001</v>
      </c>
      <c r="I61" s="29">
        <f t="shared" si="21"/>
        <v>177362.7048</v>
      </c>
      <c r="J61" s="29">
        <f>+J36+J42</f>
        <v>885677.518</v>
      </c>
      <c r="K61" s="29">
        <f>+K36+K42</f>
        <v>735250.5382</v>
      </c>
      <c r="L61" s="29">
        <f>+L36+L42</f>
        <v>859690.4833999999</v>
      </c>
      <c r="M61" s="29">
        <f t="shared" si="21"/>
        <v>449290.58400000003</v>
      </c>
      <c r="N61" s="29">
        <f t="shared" si="21"/>
        <v>230013.0954</v>
      </c>
      <c r="O61" s="29">
        <f>SUM(B61:N61)</f>
        <v>8340915.891200001</v>
      </c>
      <c r="P61"/>
      <c r="Q61"/>
      <c r="R61"/>
      <c r="S61"/>
      <c r="T61"/>
      <c r="U61"/>
      <c r="V61"/>
      <c r="W61"/>
      <c r="X61"/>
      <c r="Y61"/>
      <c r="Z61"/>
    </row>
    <row r="62" spans="1:15" ht="18" customHeight="1">
      <c r="A62" s="34" t="s">
        <v>111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-6028.93</v>
      </c>
      <c r="O62" s="47">
        <f t="shared" si="17"/>
        <v>-6028.93</v>
      </c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8" ht="18.75" customHeight="1">
      <c r="A64" s="2" t="s">
        <v>68</v>
      </c>
      <c r="B64" s="36">
        <f>SUM(B65:B78)</f>
        <v>1050195.57</v>
      </c>
      <c r="C64" s="36">
        <f aca="true" t="shared" si="22" ref="C64:N64">SUM(C65:C78)</f>
        <v>798408.07</v>
      </c>
      <c r="D64" s="36">
        <f t="shared" si="22"/>
        <v>679905.03</v>
      </c>
      <c r="E64" s="36">
        <f t="shared" si="22"/>
        <v>188847.04</v>
      </c>
      <c r="F64" s="36">
        <f t="shared" si="22"/>
        <v>715133.82</v>
      </c>
      <c r="G64" s="36">
        <f t="shared" si="22"/>
        <v>848845.14</v>
      </c>
      <c r="H64" s="36">
        <f t="shared" si="22"/>
        <v>722296.28</v>
      </c>
      <c r="I64" s="36">
        <f t="shared" si="22"/>
        <v>177362.7</v>
      </c>
      <c r="J64" s="36">
        <f t="shared" si="22"/>
        <v>885677.52</v>
      </c>
      <c r="K64" s="36">
        <f t="shared" si="22"/>
        <v>735250.54</v>
      </c>
      <c r="L64" s="36">
        <f t="shared" si="22"/>
        <v>859690.48</v>
      </c>
      <c r="M64" s="36">
        <f t="shared" si="22"/>
        <v>449290.58</v>
      </c>
      <c r="N64" s="36">
        <f t="shared" si="22"/>
        <v>230013.1</v>
      </c>
      <c r="O64" s="29">
        <f>SUM(O65:O78)</f>
        <v>8340915.869999999</v>
      </c>
      <c r="R64" s="74"/>
    </row>
    <row r="65" spans="1:16" ht="18.75" customHeight="1">
      <c r="A65" s="17" t="s">
        <v>69</v>
      </c>
      <c r="B65" s="36">
        <v>206182.92</v>
      </c>
      <c r="C65" s="36">
        <v>228903.62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435086.54000000004</v>
      </c>
      <c r="P65"/>
    </row>
    <row r="66" spans="1:16" ht="18.75" customHeight="1">
      <c r="A66" s="17" t="s">
        <v>70</v>
      </c>
      <c r="B66" s="36">
        <v>844012.65</v>
      </c>
      <c r="C66" s="36">
        <v>569504.45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1413517.1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679905.03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679905.03</v>
      </c>
      <c r="Q67"/>
    </row>
    <row r="68" spans="1:18" ht="18.75" customHeight="1">
      <c r="A68" s="17" t="s">
        <v>108</v>
      </c>
      <c r="B68" s="35">
        <v>0</v>
      </c>
      <c r="C68" s="35">
        <v>0</v>
      </c>
      <c r="D68" s="35">
        <v>0</v>
      </c>
      <c r="E68" s="26">
        <v>188847.04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188847.04</v>
      </c>
      <c r="R68"/>
    </row>
    <row r="69" spans="1:19" ht="18.75" customHeight="1">
      <c r="A69" s="17" t="s">
        <v>72</v>
      </c>
      <c r="B69" s="35">
        <v>0</v>
      </c>
      <c r="C69" s="35">
        <v>0</v>
      </c>
      <c r="D69" s="35">
        <v>0</v>
      </c>
      <c r="E69" s="35">
        <v>0</v>
      </c>
      <c r="F69" s="26">
        <v>715133.82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715133.82</v>
      </c>
      <c r="S69"/>
    </row>
    <row r="70" spans="1:20" ht="18.75" customHeight="1">
      <c r="A70" s="17" t="s">
        <v>73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848845.14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848845.14</v>
      </c>
      <c r="T70"/>
    </row>
    <row r="71" spans="1:21" ht="18.75" customHeight="1">
      <c r="A71" s="17" t="s">
        <v>97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722296.28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722296.28</v>
      </c>
      <c r="U71"/>
    </row>
    <row r="72" spans="1:21" ht="18.75" customHeight="1">
      <c r="A72" s="17" t="s">
        <v>74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177362.7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177362.7</v>
      </c>
      <c r="U72"/>
    </row>
    <row r="73" spans="1:22" ht="18.75" customHeight="1">
      <c r="A73" s="17" t="s">
        <v>75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885677.52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885677.52</v>
      </c>
      <c r="V73"/>
    </row>
    <row r="74" spans="1:23" ht="18.75" customHeight="1">
      <c r="A74" s="17" t="s">
        <v>76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735250.54</v>
      </c>
      <c r="L74" s="35">
        <v>0</v>
      </c>
      <c r="M74" s="35">
        <v>0</v>
      </c>
      <c r="N74" s="35">
        <v>0</v>
      </c>
      <c r="O74" s="29">
        <f t="shared" si="23"/>
        <v>735250.54</v>
      </c>
      <c r="W74"/>
    </row>
    <row r="75" spans="1:24" ht="18.75" customHeight="1">
      <c r="A75" s="17" t="s">
        <v>77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859690.48</v>
      </c>
      <c r="M75" s="35">
        <v>0</v>
      </c>
      <c r="N75" s="35">
        <v>0</v>
      </c>
      <c r="O75" s="26">
        <f t="shared" si="23"/>
        <v>859690.48</v>
      </c>
      <c r="X75"/>
    </row>
    <row r="76" spans="1:25" ht="18.75" customHeight="1">
      <c r="A76" s="17" t="s">
        <v>78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449290.58</v>
      </c>
      <c r="N76" s="35">
        <v>0</v>
      </c>
      <c r="O76" s="29">
        <f t="shared" si="23"/>
        <v>449290.58</v>
      </c>
      <c r="Y76"/>
    </row>
    <row r="77" spans="1:26" ht="18.75" customHeight="1">
      <c r="A77" s="17" t="s">
        <v>79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230013.1</v>
      </c>
      <c r="O77" s="26">
        <f t="shared" si="23"/>
        <v>230013.1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6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105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80</v>
      </c>
      <c r="B82" s="44">
        <v>2.4482859586670402</v>
      </c>
      <c r="C82" s="44">
        <v>2.6003645340435195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81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82</v>
      </c>
      <c r="B84" s="44">
        <v>0</v>
      </c>
      <c r="C84" s="44">
        <v>0</v>
      </c>
      <c r="D84" s="22">
        <f>(D$37+D$38+D$39)/D$7</f>
        <v>1.9607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107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83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87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88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89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90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0"/>
      <c r="Y93"/>
    </row>
    <row r="94" spans="1:26" ht="18.75" customHeight="1">
      <c r="A94" s="34" t="s">
        <v>91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8">
        <f>(N$37+N$38+N$39)/N$7</f>
        <v>2.6231</v>
      </c>
      <c r="O94" s="49"/>
      <c r="P94"/>
      <c r="Z94"/>
    </row>
    <row r="95" spans="1:14" ht="21" customHeight="1">
      <c r="A95" s="64" t="s">
        <v>102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6"/>
    </row>
    <row r="96" spans="1:14" ht="15.75">
      <c r="A96" s="67" t="s">
        <v>104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2018-09-05T17:22:07Z</dcterms:modified>
  <cp:category/>
  <cp:version/>
  <cp:contentType/>
  <cp:contentStatus/>
</cp:coreProperties>
</file>