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<sst xmlns="http://schemas.openxmlformats.org/spreadsheetml/2006/main" count="114" uniqueCount="112">
  <si>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</si>
  <si>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</si>
  <si>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</si>
  <si>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</si>
  <si>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</si>
  <si>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</si>
  <si>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</si>
  <si>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</si>
  <si>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</si>
  <si>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</si>
  <si>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</si>
  <si>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</si>
  <si>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</si>
  <si>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</si>
  <si>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</si>
  <si>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</si>
  <si>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</si>
  <si>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</si>
  <si>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</si>
  <si>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</si>
  <si>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</si>
  <si>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</si>
  <si>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</si>
  <si>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</si>
  <si>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</si>
  <si>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</si>
  <si>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</si>
  <si>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</si>
  <si>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</si>
  <si>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</si>
  <si>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</si>
  <si>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</si>
  <si>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</si>
  <si>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</si>
  <si>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</si>
  <si>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</si>
  <si>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</si>
  <si>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</si>
  <si>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</si>
  <si>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</si>
  <si>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</si>
  <si>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</si>
  <si>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</si>
  <si>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</si>
  <si>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</si>
  <si>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</si>
  <si>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</si>
  <si>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</si>
  <si>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</si>
  <si>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</si>
  <si>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</si>
  <si>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</si>
  <si>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</si>
  <si>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</si>
  <si>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</si>
  <si>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</si>
  <si>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</si>
  <si>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</si>
  <si>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</si>
  <si>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</si>
  <si>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</si>
  <si>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</si>
  <si>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</si>
  <si>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</si>
  <si>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</si>
  <si>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</si>
  <si>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</si>
  <si>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</si>
  <si>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</si>
  <si>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</si>
  <si>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</si>
  <si>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</si>
  <si>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</si>
  <si>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</si>
  <si>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</si>
  <si>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</si>
  <si>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</si>
  <si>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</si>
  <si>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</si>
  <si>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</si>
  <si>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</si>
  <si>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</si>
  <si>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</si>
  <si>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</si>
  <si>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</si>
  <si>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</si>
  <si>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</si>
  <si>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</si>
  <si>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</si>
  <si>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</si>
  <si>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</si>
  <si>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</si>
  <si>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</si>
  <si>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</si>
  <si>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</si>
  <si>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</si>
  <si>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</si>
  <si>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</si>
  <si>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</si>
  <si>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</si>
  <si>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</si>
  <si>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</si>
  <si>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</si>
  <si>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</si>
  <si>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</si>
  <si>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</si>
  <si>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</si>
  <si>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</si>
  <si>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</si>
  <si>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29/08/18 - VENCIMENTO 05/09/18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</si>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</sst>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519397</v>
      </c>
      <c r="C7" s="10">
        <f>C8+C20+C24</f>
        <v>380351</v>
      </c>
      <c r="D7" s="10">
        <f>D8+D20+D24</f>
        <v>384900</v>
      </c>
      <c r="E7" s="10">
        <f>E8+E20+E24</f>
        <v>67317</v>
      </c>
      <c r="F7" s="10">
        <f aca="true" t="shared" si="0" ref="F7:N7">F8+F20+F24</f>
        <v>345598</v>
      </c>
      <c r="G7" s="10">
        <f t="shared" si="0"/>
        <v>531882</v>
      </c>
      <c r="H7" s="10">
        <f>H8+H20+H24</f>
        <v>370837</v>
      </c>
      <c r="I7" s="10">
        <f>I8+I20+I24</f>
        <v>97187</v>
      </c>
      <c r="J7" s="10">
        <f>J8+J20+J24</f>
        <v>426391</v>
      </c>
      <c r="K7" s="10">
        <f>K8+K20+K24</f>
        <v>317070</v>
      </c>
      <c r="L7" s="10">
        <f>L8+L20+L24</f>
        <v>367815</v>
      </c>
      <c r="M7" s="10">
        <f t="shared" si="0"/>
        <v>153693</v>
      </c>
      <c r="N7" s="10">
        <f t="shared" si="0"/>
        <v>95315</v>
      </c>
      <c r="O7" s="10">
        <f>+O8+O20+O24</f>
        <v>4057753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227665</v>
      </c>
      <c r="C8" s="12">
        <f>+C9+C12+C16</f>
        <v>180069</v>
      </c>
      <c r="D8" s="12">
        <f>+D9+D12+D16</f>
        <v>194965</v>
      </c>
      <c r="E8" s="12">
        <f>+E9+E12+E16</f>
        <v>30805</v>
      </c>
      <c r="F8" s="12">
        <f aca="true" t="shared" si="1" ref="F8:N8">+F9+F12+F16</f>
        <v>165381</v>
      </c>
      <c r="G8" s="12">
        <f t="shared" si="1"/>
        <v>257978</v>
      </c>
      <c r="H8" s="12">
        <f>+H9+H12+H16</f>
        <v>173548</v>
      </c>
      <c r="I8" s="12">
        <f>+I9+I12+I16</f>
        <v>47482</v>
      </c>
      <c r="J8" s="12">
        <f>+J9+J12+J16</f>
        <v>204314</v>
      </c>
      <c r="K8" s="12">
        <f>+K9+K12+K16</f>
        <v>149458</v>
      </c>
      <c r="L8" s="12">
        <f>+L9+L12+L16</f>
        <v>165143</v>
      </c>
      <c r="M8" s="12">
        <f t="shared" si="1"/>
        <v>78809</v>
      </c>
      <c r="N8" s="12">
        <f t="shared" si="1"/>
        <v>50007</v>
      </c>
      <c r="O8" s="12">
        <f>SUM(B8:N8)</f>
        <v>1925624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19264</v>
      </c>
      <c r="C9" s="14">
        <v>19354</v>
      </c>
      <c r="D9" s="14">
        <v>13166</v>
      </c>
      <c r="E9" s="14">
        <v>2470</v>
      </c>
      <c r="F9" s="14">
        <v>11810</v>
      </c>
      <c r="G9" s="14">
        <v>20968</v>
      </c>
      <c r="H9" s="14">
        <v>19446</v>
      </c>
      <c r="I9" s="14">
        <v>5050</v>
      </c>
      <c r="J9" s="14">
        <v>11339</v>
      </c>
      <c r="K9" s="14">
        <v>14634</v>
      </c>
      <c r="L9" s="14">
        <v>11533</v>
      </c>
      <c r="M9" s="14">
        <v>8124</v>
      </c>
      <c r="N9" s="14">
        <v>5214</v>
      </c>
      <c r="O9" s="12">
        <f aca="true" t="shared" si="2" ref="O9:O19">SUM(B9:N9)</f>
        <v>162372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19264</v>
      </c>
      <c r="C10" s="14">
        <f>+C9-C11</f>
        <v>19354</v>
      </c>
      <c r="D10" s="14">
        <f>+D9-D11</f>
        <v>13166</v>
      </c>
      <c r="E10" s="14">
        <f>+E9-E11</f>
        <v>2470</v>
      </c>
      <c r="F10" s="14">
        <f aca="true" t="shared" si="3" ref="F10:N10">+F9-F11</f>
        <v>11810</v>
      </c>
      <c r="G10" s="14">
        <f t="shared" si="3"/>
        <v>20968</v>
      </c>
      <c r="H10" s="14">
        <f>+H9-H11</f>
        <v>19446</v>
      </c>
      <c r="I10" s="14">
        <f>+I9-I11</f>
        <v>5050</v>
      </c>
      <c r="J10" s="14">
        <f>+J9-J11</f>
        <v>11339</v>
      </c>
      <c r="K10" s="14">
        <f>+K9-K11</f>
        <v>14634</v>
      </c>
      <c r="L10" s="14">
        <f>+L9-L11</f>
        <v>11533</v>
      </c>
      <c r="M10" s="14">
        <f t="shared" si="3"/>
        <v>8124</v>
      </c>
      <c r="N10" s="14">
        <f t="shared" si="3"/>
        <v>5214</v>
      </c>
      <c r="O10" s="12">
        <f t="shared" si="2"/>
        <v>162372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198220</v>
      </c>
      <c r="C12" s="14">
        <f>C13+C14+C15</f>
        <v>152933</v>
      </c>
      <c r="D12" s="14">
        <f>D13+D14+D15</f>
        <v>173681</v>
      </c>
      <c r="E12" s="14">
        <f>E13+E14+E15</f>
        <v>27053</v>
      </c>
      <c r="F12" s="14">
        <f aca="true" t="shared" si="4" ref="F12:N12">F13+F14+F15</f>
        <v>145830</v>
      </c>
      <c r="G12" s="14">
        <f t="shared" si="4"/>
        <v>224471</v>
      </c>
      <c r="H12" s="14">
        <f>H13+H14+H15</f>
        <v>146629</v>
      </c>
      <c r="I12" s="14">
        <f>I13+I14+I15</f>
        <v>40415</v>
      </c>
      <c r="J12" s="14">
        <f>J13+J14+J15</f>
        <v>182880</v>
      </c>
      <c r="K12" s="14">
        <f>K13+K14+K15</f>
        <v>128120</v>
      </c>
      <c r="L12" s="14">
        <f>L13+L14+L15</f>
        <v>145127</v>
      </c>
      <c r="M12" s="14">
        <f t="shared" si="4"/>
        <v>67316</v>
      </c>
      <c r="N12" s="14">
        <f t="shared" si="4"/>
        <v>43046</v>
      </c>
      <c r="O12" s="12">
        <f t="shared" si="2"/>
        <v>1675721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99290</v>
      </c>
      <c r="C13" s="14">
        <v>76893</v>
      </c>
      <c r="D13" s="14">
        <v>85357</v>
      </c>
      <c r="E13" s="14">
        <v>13411</v>
      </c>
      <c r="F13" s="14">
        <v>71088</v>
      </c>
      <c r="G13" s="14">
        <v>110101</v>
      </c>
      <c r="H13" s="14">
        <v>75168</v>
      </c>
      <c r="I13" s="14">
        <v>20914</v>
      </c>
      <c r="J13" s="14">
        <v>92702</v>
      </c>
      <c r="K13" s="14">
        <v>63276</v>
      </c>
      <c r="L13" s="14">
        <v>71061</v>
      </c>
      <c r="M13" s="14">
        <v>32109</v>
      </c>
      <c r="N13" s="14">
        <v>19897</v>
      </c>
      <c r="O13" s="12">
        <f t="shared" si="2"/>
        <v>831267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91360</v>
      </c>
      <c r="C14" s="14">
        <v>66560</v>
      </c>
      <c r="D14" s="14">
        <v>83203</v>
      </c>
      <c r="E14" s="14">
        <v>12304</v>
      </c>
      <c r="F14" s="14">
        <v>67121</v>
      </c>
      <c r="G14" s="14">
        <v>101368</v>
      </c>
      <c r="H14" s="14">
        <v>63990</v>
      </c>
      <c r="I14" s="14">
        <v>17392</v>
      </c>
      <c r="J14" s="14">
        <v>84997</v>
      </c>
      <c r="K14" s="14">
        <v>59373</v>
      </c>
      <c r="L14" s="14">
        <v>68899</v>
      </c>
      <c r="M14" s="14">
        <v>32434</v>
      </c>
      <c r="N14" s="14">
        <v>21617</v>
      </c>
      <c r="O14" s="12">
        <f t="shared" si="2"/>
        <v>770618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7570</v>
      </c>
      <c r="C15" s="14">
        <v>9480</v>
      </c>
      <c r="D15" s="14">
        <v>5121</v>
      </c>
      <c r="E15" s="14">
        <v>1338</v>
      </c>
      <c r="F15" s="14">
        <v>7621</v>
      </c>
      <c r="G15" s="14">
        <v>13002</v>
      </c>
      <c r="H15" s="14">
        <v>7471</v>
      </c>
      <c r="I15" s="14">
        <v>2109</v>
      </c>
      <c r="J15" s="14">
        <v>5181</v>
      </c>
      <c r="K15" s="14">
        <v>5471</v>
      </c>
      <c r="L15" s="14">
        <v>5167</v>
      </c>
      <c r="M15" s="14">
        <v>2773</v>
      </c>
      <c r="N15" s="14">
        <v>1532</v>
      </c>
      <c r="O15" s="12">
        <f t="shared" si="2"/>
        <v>73836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10181</v>
      </c>
      <c r="C16" s="14">
        <f>C17+C18+C19</f>
        <v>7782</v>
      </c>
      <c r="D16" s="14">
        <f>D17+D18+D19</f>
        <v>8118</v>
      </c>
      <c r="E16" s="14">
        <f>E17+E18+E19</f>
        <v>1282</v>
      </c>
      <c r="F16" s="14">
        <f aca="true" t="shared" si="5" ref="F16:N16">F17+F18+F19</f>
        <v>7741</v>
      </c>
      <c r="G16" s="14">
        <f t="shared" si="5"/>
        <v>12539</v>
      </c>
      <c r="H16" s="14">
        <f>H17+H18+H19</f>
        <v>7473</v>
      </c>
      <c r="I16" s="14">
        <f>I17+I18+I19</f>
        <v>2017</v>
      </c>
      <c r="J16" s="14">
        <f>J17+J18+J19</f>
        <v>10095</v>
      </c>
      <c r="K16" s="14">
        <f>K17+K18+K19</f>
        <v>6704</v>
      </c>
      <c r="L16" s="14">
        <f>L17+L18+L19</f>
        <v>8483</v>
      </c>
      <c r="M16" s="14">
        <f t="shared" si="5"/>
        <v>3369</v>
      </c>
      <c r="N16" s="14">
        <f t="shared" si="5"/>
        <v>1747</v>
      </c>
      <c r="O16" s="12">
        <f t="shared" si="2"/>
        <v>87531</v>
      </c>
    </row>
    <row r="17" spans="1:26" ht="18.75" customHeight="1">
      <c r="A17" s="15" t="s">
        <v>16</v>
      </c>
      <c r="B17" s="14">
        <v>10145</v>
      </c>
      <c r="C17" s="14">
        <v>7767</v>
      </c>
      <c r="D17" s="14">
        <v>8102</v>
      </c>
      <c r="E17" s="14">
        <v>1281</v>
      </c>
      <c r="F17" s="14">
        <v>7725</v>
      </c>
      <c r="G17" s="14">
        <v>12511</v>
      </c>
      <c r="H17" s="14">
        <v>7459</v>
      </c>
      <c r="I17" s="14">
        <v>2015</v>
      </c>
      <c r="J17" s="14">
        <v>10091</v>
      </c>
      <c r="K17" s="14">
        <v>6692</v>
      </c>
      <c r="L17" s="14">
        <v>8469</v>
      </c>
      <c r="M17" s="14">
        <v>3358</v>
      </c>
      <c r="N17" s="14">
        <v>1743</v>
      </c>
      <c r="O17" s="12">
        <f t="shared" si="2"/>
        <v>87358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21</v>
      </c>
      <c r="C18" s="14">
        <v>8</v>
      </c>
      <c r="D18" s="14">
        <v>10</v>
      </c>
      <c r="E18" s="14">
        <v>1</v>
      </c>
      <c r="F18" s="14">
        <v>12</v>
      </c>
      <c r="G18" s="14">
        <v>18</v>
      </c>
      <c r="H18" s="14">
        <v>9</v>
      </c>
      <c r="I18" s="14">
        <v>1</v>
      </c>
      <c r="J18" s="14">
        <v>0</v>
      </c>
      <c r="K18" s="14">
        <v>5</v>
      </c>
      <c r="L18" s="14">
        <v>8</v>
      </c>
      <c r="M18" s="14">
        <v>4</v>
      </c>
      <c r="N18" s="14">
        <v>1</v>
      </c>
      <c r="O18" s="12">
        <f t="shared" si="2"/>
        <v>98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15</v>
      </c>
      <c r="C19" s="14">
        <v>7</v>
      </c>
      <c r="D19" s="14">
        <v>6</v>
      </c>
      <c r="E19" s="14">
        <v>0</v>
      </c>
      <c r="F19" s="14">
        <v>4</v>
      </c>
      <c r="G19" s="14">
        <v>10</v>
      </c>
      <c r="H19" s="14">
        <v>5</v>
      </c>
      <c r="I19" s="14">
        <v>1</v>
      </c>
      <c r="J19" s="14">
        <v>4</v>
      </c>
      <c r="K19" s="14">
        <v>7</v>
      </c>
      <c r="L19" s="14">
        <v>6</v>
      </c>
      <c r="M19" s="14">
        <v>7</v>
      </c>
      <c r="N19" s="14">
        <v>3</v>
      </c>
      <c r="O19" s="12">
        <f t="shared" si="2"/>
        <v>75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144848</v>
      </c>
      <c r="C20" s="18">
        <f>C21+C22+C23</f>
        <v>90128</v>
      </c>
      <c r="D20" s="18">
        <f>D21+D22+D23</f>
        <v>82513</v>
      </c>
      <c r="E20" s="18">
        <f>E21+E22+E23</f>
        <v>14499</v>
      </c>
      <c r="F20" s="18">
        <f aca="true" t="shared" si="6" ref="F20:N20">F21+F22+F23</f>
        <v>76525</v>
      </c>
      <c r="G20" s="18">
        <f t="shared" si="6"/>
        <v>118256</v>
      </c>
      <c r="H20" s="18">
        <f>H21+H22+H23</f>
        <v>95412</v>
      </c>
      <c r="I20" s="18">
        <f>I21+I22+I23</f>
        <v>24173</v>
      </c>
      <c r="J20" s="18">
        <f>J21+J22+J23</f>
        <v>113235</v>
      </c>
      <c r="K20" s="18">
        <f>K21+K22+K23</f>
        <v>77674</v>
      </c>
      <c r="L20" s="18">
        <f>L21+L22+L23</f>
        <v>112914</v>
      </c>
      <c r="M20" s="18">
        <f t="shared" si="6"/>
        <v>44166</v>
      </c>
      <c r="N20" s="18">
        <f t="shared" si="6"/>
        <v>26467</v>
      </c>
      <c r="O20" s="12">
        <f aca="true" t="shared" si="7" ref="O20:O26">SUM(B20:N20)</f>
        <v>1020810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79291</v>
      </c>
      <c r="C21" s="14">
        <v>52731</v>
      </c>
      <c r="D21" s="14">
        <v>45979</v>
      </c>
      <c r="E21" s="14">
        <v>8256</v>
      </c>
      <c r="F21" s="14">
        <v>42696</v>
      </c>
      <c r="G21" s="14">
        <v>66837</v>
      </c>
      <c r="H21" s="14">
        <v>55469</v>
      </c>
      <c r="I21" s="14">
        <v>14337</v>
      </c>
      <c r="J21" s="14">
        <v>62997</v>
      </c>
      <c r="K21" s="14">
        <v>43251</v>
      </c>
      <c r="L21" s="14">
        <v>60402</v>
      </c>
      <c r="M21" s="14">
        <v>23577</v>
      </c>
      <c r="N21" s="14">
        <v>13686</v>
      </c>
      <c r="O21" s="12">
        <f t="shared" si="7"/>
        <v>569509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61879</v>
      </c>
      <c r="C22" s="14">
        <v>34124</v>
      </c>
      <c r="D22" s="14">
        <v>34639</v>
      </c>
      <c r="E22" s="14">
        <v>5769</v>
      </c>
      <c r="F22" s="14">
        <v>31030</v>
      </c>
      <c r="G22" s="14">
        <v>47018</v>
      </c>
      <c r="H22" s="14">
        <v>37230</v>
      </c>
      <c r="I22" s="14">
        <v>9160</v>
      </c>
      <c r="J22" s="14">
        <v>47499</v>
      </c>
      <c r="K22" s="14">
        <v>32269</v>
      </c>
      <c r="L22" s="14">
        <v>49837</v>
      </c>
      <c r="M22" s="14">
        <v>19380</v>
      </c>
      <c r="N22" s="14">
        <v>12148</v>
      </c>
      <c r="O22" s="12">
        <f t="shared" si="7"/>
        <v>421982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3678</v>
      </c>
      <c r="C23" s="14">
        <v>3273</v>
      </c>
      <c r="D23" s="14">
        <v>1895</v>
      </c>
      <c r="E23" s="14">
        <v>474</v>
      </c>
      <c r="F23" s="14">
        <v>2799</v>
      </c>
      <c r="G23" s="14">
        <v>4401</v>
      </c>
      <c r="H23" s="14">
        <v>2713</v>
      </c>
      <c r="I23" s="14">
        <v>676</v>
      </c>
      <c r="J23" s="14">
        <v>2739</v>
      </c>
      <c r="K23" s="14">
        <v>2154</v>
      </c>
      <c r="L23" s="14">
        <v>2675</v>
      </c>
      <c r="M23" s="14">
        <v>1209</v>
      </c>
      <c r="N23" s="14">
        <v>633</v>
      </c>
      <c r="O23" s="12">
        <f t="shared" si="7"/>
        <v>29319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146884</v>
      </c>
      <c r="C24" s="14">
        <f>C25+C26</f>
        <v>110154</v>
      </c>
      <c r="D24" s="14">
        <f>D25+D26</f>
        <v>107422</v>
      </c>
      <c r="E24" s="14">
        <f>E25+E26</f>
        <v>22013</v>
      </c>
      <c r="F24" s="14">
        <f aca="true" t="shared" si="8" ref="F24:N24">F25+F26</f>
        <v>103692</v>
      </c>
      <c r="G24" s="14">
        <f t="shared" si="8"/>
        <v>155648</v>
      </c>
      <c r="H24" s="14">
        <f>H25+H26</f>
        <v>101877</v>
      </c>
      <c r="I24" s="14">
        <f>I25+I26</f>
        <v>25532</v>
      </c>
      <c r="J24" s="14">
        <f>J25+J26</f>
        <v>108842</v>
      </c>
      <c r="K24" s="14">
        <f>K25+K26</f>
        <v>89938</v>
      </c>
      <c r="L24" s="14">
        <f>L25+L26</f>
        <v>89758</v>
      </c>
      <c r="M24" s="14">
        <f t="shared" si="8"/>
        <v>30718</v>
      </c>
      <c r="N24" s="14">
        <f t="shared" si="8"/>
        <v>18841</v>
      </c>
      <c r="O24" s="12">
        <f t="shared" si="7"/>
        <v>1111319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79410</v>
      </c>
      <c r="C25" s="14">
        <v>65708</v>
      </c>
      <c r="D25" s="14">
        <v>62597</v>
      </c>
      <c r="E25" s="14">
        <v>13987</v>
      </c>
      <c r="F25" s="14">
        <v>62374</v>
      </c>
      <c r="G25" s="14">
        <v>97457</v>
      </c>
      <c r="H25" s="14">
        <v>64585</v>
      </c>
      <c r="I25" s="14">
        <v>16962</v>
      </c>
      <c r="J25" s="14">
        <v>60424</v>
      </c>
      <c r="K25" s="14">
        <v>54065</v>
      </c>
      <c r="L25" s="14">
        <v>49901</v>
      </c>
      <c r="M25" s="14">
        <v>17145</v>
      </c>
      <c r="N25" s="14">
        <v>9347</v>
      </c>
      <c r="O25" s="12">
        <f t="shared" si="7"/>
        <v>653962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67474</v>
      </c>
      <c r="C26" s="14">
        <v>44446</v>
      </c>
      <c r="D26" s="14">
        <v>44825</v>
      </c>
      <c r="E26" s="14">
        <v>8026</v>
      </c>
      <c r="F26" s="14">
        <v>41318</v>
      </c>
      <c r="G26" s="14">
        <v>58191</v>
      </c>
      <c r="H26" s="14">
        <v>37292</v>
      </c>
      <c r="I26" s="14">
        <v>8570</v>
      </c>
      <c r="J26" s="14">
        <v>48418</v>
      </c>
      <c r="K26" s="14">
        <v>35873</v>
      </c>
      <c r="L26" s="14">
        <v>39857</v>
      </c>
      <c r="M26" s="14">
        <v>13573</v>
      </c>
      <c r="N26" s="14">
        <v>9494</v>
      </c>
      <c r="O26" s="12">
        <f t="shared" si="7"/>
        <v>457357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1139970.7432</v>
      </c>
      <c r="C36" s="59">
        <f aca="true" t="shared" si="11" ref="C36:N36">C37+C38+C39+C40</f>
        <v>878204.2231</v>
      </c>
      <c r="D36" s="59">
        <f t="shared" si="11"/>
        <v>765340.16</v>
      </c>
      <c r="E36" s="59">
        <f t="shared" si="11"/>
        <v>199211.19809999998</v>
      </c>
      <c r="F36" s="59">
        <f t="shared" si="11"/>
        <v>781031.737</v>
      </c>
      <c r="G36" s="59">
        <f t="shared" si="11"/>
        <v>946526.1592</v>
      </c>
      <c r="H36" s="59">
        <f t="shared" si="11"/>
        <v>807327.1412000001</v>
      </c>
      <c r="I36" s="59">
        <f>I37+I38+I39+I40</f>
        <v>212684.0308</v>
      </c>
      <c r="J36" s="59">
        <f>J37+J38+J39+J40</f>
        <v>936056.5794</v>
      </c>
      <c r="K36" s="59">
        <f>K37+K38+K39+K40</f>
        <v>801813.352</v>
      </c>
      <c r="L36" s="59">
        <f>L37+L38+L39+L40</f>
        <v>903023.9609999999</v>
      </c>
      <c r="M36" s="59">
        <f t="shared" si="11"/>
        <v>476623.0245</v>
      </c>
      <c r="N36" s="59">
        <f t="shared" si="11"/>
        <v>251158.0765</v>
      </c>
      <c r="O36" s="59">
        <f>O37+O38+O39+O40</f>
        <v>9098970.386000002</v>
      </c>
    </row>
    <row r="37" spans="1:15" ht="18.75" customHeight="1">
      <c r="A37" s="56" t="s">
        <v>49</v>
      </c>
      <c r="B37" s="53">
        <f aca="true" t="shared" si="12" ref="B37:N37">B29*B7</f>
        <v>1135194.0832</v>
      </c>
      <c r="C37" s="53">
        <f t="shared" si="12"/>
        <v>874084.6331</v>
      </c>
      <c r="D37" s="53">
        <f t="shared" si="12"/>
        <v>754673.43</v>
      </c>
      <c r="E37" s="53">
        <f t="shared" si="12"/>
        <v>199211.19809999998</v>
      </c>
      <c r="F37" s="53">
        <f t="shared" si="12"/>
        <v>778113.897</v>
      </c>
      <c r="G37" s="53">
        <f t="shared" si="12"/>
        <v>941750.2692</v>
      </c>
      <c r="H37" s="53">
        <f t="shared" si="12"/>
        <v>803826.2812000001</v>
      </c>
      <c r="I37" s="53">
        <f>I29*I7</f>
        <v>212684.0308</v>
      </c>
      <c r="J37" s="53">
        <f>J29*J7</f>
        <v>926718.1994</v>
      </c>
      <c r="K37" s="53">
        <f>K29*K7</f>
        <v>787792.122</v>
      </c>
      <c r="L37" s="53">
        <f>L29*L7</f>
        <v>894305.391</v>
      </c>
      <c r="M37" s="53">
        <f t="shared" si="12"/>
        <v>471299.5845</v>
      </c>
      <c r="N37" s="53">
        <f t="shared" si="12"/>
        <v>250020.7765</v>
      </c>
      <c r="O37" s="55">
        <f>SUM(B37:N37)</f>
        <v>9029673.896000002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4776.66</v>
      </c>
      <c r="C40" s="53">
        <v>4119.59</v>
      </c>
      <c r="D40" s="53">
        <v>10666.73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1137.3</v>
      </c>
      <c r="O40" s="55">
        <f>SUM(B40:N40)</f>
        <v>69296.48999999999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+B43+B46+B58+B59+B60-B62</f>
        <v>-77056</v>
      </c>
      <c r="C42" s="25">
        <f aca="true" t="shared" si="15" ref="C42:O42">+C43+C46+C58+C59+C60-C62</f>
        <v>-77416</v>
      </c>
      <c r="D42" s="25">
        <f t="shared" si="15"/>
        <v>-75804.2</v>
      </c>
      <c r="E42" s="25">
        <f t="shared" si="15"/>
        <v>-9880</v>
      </c>
      <c r="F42" s="25">
        <f t="shared" si="15"/>
        <v>-47740</v>
      </c>
      <c r="G42" s="25">
        <f t="shared" si="15"/>
        <v>-84372</v>
      </c>
      <c r="H42" s="25">
        <f t="shared" si="15"/>
        <v>-77784</v>
      </c>
      <c r="I42" s="25">
        <f t="shared" si="15"/>
        <v>-21200</v>
      </c>
      <c r="J42" s="25">
        <f t="shared" si="15"/>
        <v>-45356</v>
      </c>
      <c r="K42" s="25">
        <f t="shared" si="15"/>
        <v>-58536</v>
      </c>
      <c r="L42" s="25">
        <f t="shared" si="15"/>
        <v>-46132</v>
      </c>
      <c r="M42" s="25">
        <f t="shared" si="15"/>
        <v>-32496</v>
      </c>
      <c r="N42" s="25">
        <f t="shared" si="15"/>
        <v>-21993.3</v>
      </c>
      <c r="O42" s="25">
        <f t="shared" si="15"/>
        <v>-675765.5</v>
      </c>
    </row>
    <row r="43" spans="1:15" ht="18.75" customHeight="1">
      <c r="A43" s="17" t="s">
        <v>54</v>
      </c>
      <c r="B43" s="26">
        <f>B44+B45</f>
        <v>-77056</v>
      </c>
      <c r="C43" s="26">
        <f>C44+C45</f>
        <v>-77416</v>
      </c>
      <c r="D43" s="26">
        <f>D44+D45</f>
        <v>-52664</v>
      </c>
      <c r="E43" s="26">
        <f>E44+E45</f>
        <v>-9880</v>
      </c>
      <c r="F43" s="26">
        <f aca="true" t="shared" si="16" ref="F43:N43">F44+F45</f>
        <v>-47240</v>
      </c>
      <c r="G43" s="26">
        <f t="shared" si="16"/>
        <v>-83872</v>
      </c>
      <c r="H43" s="26">
        <f t="shared" si="16"/>
        <v>-77784</v>
      </c>
      <c r="I43" s="26">
        <f>I44+I45</f>
        <v>-20200</v>
      </c>
      <c r="J43" s="26">
        <f>J44+J45</f>
        <v>-45356</v>
      </c>
      <c r="K43" s="26">
        <f>K44+K45</f>
        <v>-58536</v>
      </c>
      <c r="L43" s="26">
        <f>L44+L45</f>
        <v>-46132</v>
      </c>
      <c r="M43" s="26">
        <f t="shared" si="16"/>
        <v>-32496</v>
      </c>
      <c r="N43" s="26">
        <f t="shared" si="16"/>
        <v>-20856</v>
      </c>
      <c r="O43" s="25">
        <f aca="true" t="shared" si="17" ref="O43:O59">SUM(B43:N43)</f>
        <v>-649488</v>
      </c>
    </row>
    <row r="44" spans="1:26" ht="18.75" customHeight="1">
      <c r="A44" s="13" t="s">
        <v>55</v>
      </c>
      <c r="B44" s="20">
        <f>ROUND(-B9*$D$3,2)</f>
        <v>-77056</v>
      </c>
      <c r="C44" s="20">
        <f>ROUND(-C9*$D$3,2)</f>
        <v>-77416</v>
      </c>
      <c r="D44" s="20">
        <f>ROUND(-D9*$D$3,2)</f>
        <v>-52664</v>
      </c>
      <c r="E44" s="20">
        <f>ROUND(-E9*$D$3,2)</f>
        <v>-9880</v>
      </c>
      <c r="F44" s="20">
        <f aca="true" t="shared" si="18" ref="F44:N44">ROUND(-F9*$D$3,2)</f>
        <v>-47240</v>
      </c>
      <c r="G44" s="20">
        <f t="shared" si="18"/>
        <v>-83872</v>
      </c>
      <c r="H44" s="20">
        <f t="shared" si="18"/>
        <v>-77784</v>
      </c>
      <c r="I44" s="20">
        <f>ROUND(-I9*$D$3,2)</f>
        <v>-20200</v>
      </c>
      <c r="J44" s="20">
        <f>ROUND(-J9*$D$3,2)</f>
        <v>-45356</v>
      </c>
      <c r="K44" s="20">
        <f>ROUND(-K9*$D$3,2)</f>
        <v>-58536</v>
      </c>
      <c r="L44" s="20">
        <f>ROUND(-L9*$D$3,2)</f>
        <v>-46132</v>
      </c>
      <c r="M44" s="20">
        <f t="shared" si="18"/>
        <v>-32496</v>
      </c>
      <c r="N44" s="20">
        <f t="shared" si="18"/>
        <v>-20856</v>
      </c>
      <c r="O44" s="46">
        <f t="shared" si="17"/>
        <v>-649488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-23140.2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-25140.2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-500-22640.2</f>
        <v>-23140.2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-25140.2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-8303.53</v>
      </c>
      <c r="O60" s="24">
        <f>SUM(B60:N60)</f>
        <v>-8303.53</v>
      </c>
    </row>
    <row r="61" spans="1:26" ht="18" customHeight="1">
      <c r="A61" s="2" t="s">
        <v>67</v>
      </c>
      <c r="B61" s="29">
        <f aca="true" t="shared" si="21" ref="B61:N61">+B36+B42</f>
        <v>1062914.7432</v>
      </c>
      <c r="C61" s="29">
        <f t="shared" si="21"/>
        <v>800788.2231</v>
      </c>
      <c r="D61" s="29">
        <f t="shared" si="21"/>
        <v>689535.9600000001</v>
      </c>
      <c r="E61" s="29">
        <f t="shared" si="21"/>
        <v>189331.19809999998</v>
      </c>
      <c r="F61" s="29">
        <f t="shared" si="21"/>
        <v>733291.737</v>
      </c>
      <c r="G61" s="29">
        <f t="shared" si="21"/>
        <v>862154.1592</v>
      </c>
      <c r="H61" s="29">
        <f t="shared" si="21"/>
        <v>729543.1412000001</v>
      </c>
      <c r="I61" s="29">
        <f t="shared" si="21"/>
        <v>191484.0308</v>
      </c>
      <c r="J61" s="29">
        <f>+J36+J42</f>
        <v>890700.5794</v>
      </c>
      <c r="K61" s="29">
        <f>+K36+K42</f>
        <v>743277.352</v>
      </c>
      <c r="L61" s="29">
        <f>+L36+L42</f>
        <v>856891.9609999999</v>
      </c>
      <c r="M61" s="29">
        <f t="shared" si="21"/>
        <v>444127.0245</v>
      </c>
      <c r="N61" s="29">
        <f t="shared" si="21"/>
        <v>229164.7765</v>
      </c>
      <c r="O61" s="29">
        <f>SUM(B61:N61)</f>
        <v>8423204.886</v>
      </c>
      <c r="P61"/>
      <c r="Q61"/>
      <c r="R61"/>
      <c r="S61"/>
      <c r="T61"/>
      <c r="U61"/>
      <c r="V61"/>
      <c r="W61"/>
      <c r="X61"/>
      <c r="Y61"/>
      <c r="Z61"/>
    </row>
    <row r="62" spans="1:15" ht="18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-7166.23</v>
      </c>
      <c r="O62" s="47">
        <f>SUM(B62:N62)</f>
        <v>-7166.23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1062914.75</v>
      </c>
      <c r="C64" s="36">
        <f aca="true" t="shared" si="22" ref="C64:N64">SUM(C65:C78)</f>
        <v>800788.22</v>
      </c>
      <c r="D64" s="36">
        <f t="shared" si="22"/>
        <v>689535.96</v>
      </c>
      <c r="E64" s="36">
        <f t="shared" si="22"/>
        <v>189331.2</v>
      </c>
      <c r="F64" s="36">
        <f t="shared" si="22"/>
        <v>733291.74</v>
      </c>
      <c r="G64" s="36">
        <f t="shared" si="22"/>
        <v>862154.16</v>
      </c>
      <c r="H64" s="36">
        <f t="shared" si="22"/>
        <v>729543.14</v>
      </c>
      <c r="I64" s="36">
        <f t="shared" si="22"/>
        <v>191484.03</v>
      </c>
      <c r="J64" s="36">
        <f t="shared" si="22"/>
        <v>890700.57</v>
      </c>
      <c r="K64" s="36">
        <f t="shared" si="22"/>
        <v>743277.35</v>
      </c>
      <c r="L64" s="36">
        <f t="shared" si="22"/>
        <v>856891.96</v>
      </c>
      <c r="M64" s="36">
        <f t="shared" si="22"/>
        <v>444127.02</v>
      </c>
      <c r="N64" s="36">
        <f t="shared" si="22"/>
        <v>229164.78</v>
      </c>
      <c r="O64" s="29">
        <f>SUM(O65:O78)</f>
        <v>8423204.879999999</v>
      </c>
    </row>
    <row r="65" spans="1:16" ht="18.75" customHeight="1">
      <c r="A65" s="17" t="s">
        <v>69</v>
      </c>
      <c r="B65" s="36">
        <v>208824.68</v>
      </c>
      <c r="C65" s="36">
        <v>226812.77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435637.44999999995</v>
      </c>
      <c r="P65"/>
    </row>
    <row r="66" spans="1:16" ht="18.75" customHeight="1">
      <c r="A66" s="17" t="s">
        <v>70</v>
      </c>
      <c r="B66" s="36">
        <v>854090.07</v>
      </c>
      <c r="C66" s="36">
        <v>573975.45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1428065.52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689535.96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689535.96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189331.2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189331.2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733291.74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733291.74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862154.16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862154.16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729543.14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729543.14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191484.03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191484.03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890700.57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890700.57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743277.35</v>
      </c>
      <c r="L74" s="35">
        <v>0</v>
      </c>
      <c r="M74" s="35">
        <v>0</v>
      </c>
      <c r="N74" s="35">
        <v>0</v>
      </c>
      <c r="O74" s="29">
        <f t="shared" si="23"/>
        <v>743277.35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856891.96</v>
      </c>
      <c r="M75" s="35">
        <v>0</v>
      </c>
      <c r="N75" s="35">
        <v>0</v>
      </c>
      <c r="O75" s="26">
        <f t="shared" si="23"/>
        <v>856891.96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444127.02</v>
      </c>
      <c r="N76" s="35">
        <v>0</v>
      </c>
      <c r="O76" s="29">
        <f t="shared" si="23"/>
        <v>444127.02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229164.78</v>
      </c>
      <c r="O77" s="26">
        <f t="shared" si="23"/>
        <v>229164.78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2.447389736174924</v>
      </c>
      <c r="C82" s="44">
        <v>2.608385435479787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2018-09-04T19:35:32Z</dcterms:modified>
  <cp:category/>
  <cp:version/>
  <cp:contentType/>
  <cp:contentStatus/>
</cp:coreProperties>
</file>