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<sst xmlns="http://schemas.openxmlformats.org/spreadsheetml/2006/main" count="114" uniqueCount="112">
  <si>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</si>
  <si>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</si>
  <si>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</si>
  <si>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</si>
  <si>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</si>
  <si>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</si>
  <si>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</si>
  <si>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</si>
  <si>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</si>
  <si>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</si>
  <si>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</si>
  <si>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</si>
  <si>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</si>
  <si>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</si>
  <si>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</si>
  <si>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</si>
  <si>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</si>
  <si>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</si>
  <si>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</si>
  <si>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</si>
  <si>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</si>
  <si>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</si>
  <si>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</si>
  <si>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</si>
  <si>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</si>
  <si>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</si>
  <si>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</si>
  <si>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</si>
  <si>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</si>
  <si>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</si>
  <si>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</si>
  <si>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</si>
  <si>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</si>
  <si>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</si>
  <si>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</si>
  <si>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</si>
  <si>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</si>
  <si>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</si>
  <si>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</si>
  <si>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</si>
  <si>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</si>
  <si>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</si>
  <si>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</si>
  <si>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</si>
  <si>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</si>
  <si>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</si>
  <si>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</si>
  <si>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</si>
  <si>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</si>
  <si>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</si>
  <si>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</si>
  <si>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</si>
  <si>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</si>
  <si>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</si>
  <si>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</si>
  <si>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</si>
  <si>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</si>
  <si>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</si>
  <si>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</si>
  <si>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</si>
  <si>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</si>
  <si>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</si>
  <si>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</si>
  <si>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</si>
  <si>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</si>
  <si>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</si>
  <si>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</si>
  <si>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</si>
  <si>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</si>
  <si>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</si>
  <si>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</si>
  <si>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</si>
  <si>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</si>
  <si>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</si>
  <si>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</si>
  <si>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</si>
  <si>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</si>
  <si>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</si>
  <si>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</si>
  <si>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</si>
  <si>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</si>
  <si>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</si>
  <si>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</si>
  <si>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</si>
  <si>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</si>
  <si>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</si>
  <si>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</si>
  <si>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</si>
  <si>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</si>
  <si>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</si>
  <si>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</si>
  <si>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</si>
  <si>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</si>
  <si>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</si>
  <si>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</si>
  <si>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</si>
  <si>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</si>
  <si>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</si>
  <si>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</si>
  <si>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</si>
  <si>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</si>
  <si>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</si>
  <si>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</si>
  <si>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</si>
  <si>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</si>
  <si>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</si>
  <si>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</si>
  <si>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</si>
  <si>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OPERAÇÃO 26/08/18 - VENCIMENTO 31/08/18</t>
  </si>
  <si>
    <t>5.5. Saldo Inicial</t>
  </si>
  <si>
    <t>6.1. Saldo final</t>
  </si>
  <si>
    <t>7.4. UPBus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</si>
</sst>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22" fillId="0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2.5039062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4" t="s">
        <v>29</v>
      </c>
      <c r="I6" s="64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190639</v>
      </c>
      <c r="C7" s="10">
        <f>C8+C20+C24</f>
        <v>127527</v>
      </c>
      <c r="D7" s="10">
        <f>D8+D20+D24</f>
        <v>158313</v>
      </c>
      <c r="E7" s="10">
        <f>E8+E20+E24</f>
        <v>22296</v>
      </c>
      <c r="F7" s="10">
        <f aca="true" t="shared" si="0" ref="F7:N7">F8+F20+F24</f>
        <v>122605</v>
      </c>
      <c r="G7" s="10">
        <f t="shared" si="0"/>
        <v>187486</v>
      </c>
      <c r="H7" s="10">
        <f>H8+H20+H24</f>
        <v>123598</v>
      </c>
      <c r="I7" s="10">
        <f>I8+I20+I24</f>
        <v>29644</v>
      </c>
      <c r="J7" s="10">
        <f>J8+J20+J24</f>
        <v>171757</v>
      </c>
      <c r="K7" s="10">
        <f>K8+K20+K24</f>
        <v>121791</v>
      </c>
      <c r="L7" s="10">
        <f>L8+L20+L24</f>
        <v>159964</v>
      </c>
      <c r="M7" s="10">
        <f t="shared" si="0"/>
        <v>51226</v>
      </c>
      <c r="N7" s="10">
        <f t="shared" si="0"/>
        <v>28566</v>
      </c>
      <c r="O7" s="10">
        <f>+O8+O20+O24</f>
        <v>1495412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86379</v>
      </c>
      <c r="C8" s="12">
        <f>+C9+C12+C16</f>
        <v>61035</v>
      </c>
      <c r="D8" s="12">
        <f>+D9+D12+D16</f>
        <v>78313</v>
      </c>
      <c r="E8" s="12">
        <f>+E9+E12+E16</f>
        <v>10271</v>
      </c>
      <c r="F8" s="12">
        <f aca="true" t="shared" si="1" ref="F8:N8">+F9+F12+F16</f>
        <v>58006</v>
      </c>
      <c r="G8" s="12">
        <f t="shared" si="1"/>
        <v>89978</v>
      </c>
      <c r="H8" s="12">
        <f>+H9+H12+H16</f>
        <v>59925</v>
      </c>
      <c r="I8" s="12">
        <f>+I9+I12+I16</f>
        <v>14347</v>
      </c>
      <c r="J8" s="12">
        <f>+J9+J12+J16</f>
        <v>81712</v>
      </c>
      <c r="K8" s="12">
        <f>+K9+K12+K16</f>
        <v>58454</v>
      </c>
      <c r="L8" s="12">
        <f>+L9+L12+L16</f>
        <v>74078</v>
      </c>
      <c r="M8" s="12">
        <f t="shared" si="1"/>
        <v>26507</v>
      </c>
      <c r="N8" s="12">
        <f t="shared" si="1"/>
        <v>15724</v>
      </c>
      <c r="O8" s="12">
        <f>SUM(B8:N8)</f>
        <v>714729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12457</v>
      </c>
      <c r="C9" s="14">
        <v>11227</v>
      </c>
      <c r="D9" s="14">
        <v>9679</v>
      </c>
      <c r="E9" s="14">
        <v>1264</v>
      </c>
      <c r="F9" s="14">
        <v>7719</v>
      </c>
      <c r="G9" s="14">
        <v>13155</v>
      </c>
      <c r="H9" s="14">
        <v>10758</v>
      </c>
      <c r="I9" s="14">
        <v>2405</v>
      </c>
      <c r="J9" s="14">
        <v>8173</v>
      </c>
      <c r="K9" s="14">
        <v>9324</v>
      </c>
      <c r="L9" s="14">
        <v>8320</v>
      </c>
      <c r="M9" s="14">
        <v>3929</v>
      </c>
      <c r="N9" s="14">
        <v>2108</v>
      </c>
      <c r="O9" s="12">
        <f aca="true" t="shared" si="2" ref="O9:O19">SUM(B9:N9)</f>
        <v>100518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12457</v>
      </c>
      <c r="C10" s="14">
        <f>+C9-C11</f>
        <v>11227</v>
      </c>
      <c r="D10" s="14">
        <f>+D9-D11</f>
        <v>9679</v>
      </c>
      <c r="E10" s="14">
        <f>+E9-E11</f>
        <v>1264</v>
      </c>
      <c r="F10" s="14">
        <f aca="true" t="shared" si="3" ref="F10:N10">+F9-F11</f>
        <v>7719</v>
      </c>
      <c r="G10" s="14">
        <f t="shared" si="3"/>
        <v>13155</v>
      </c>
      <c r="H10" s="14">
        <f>+H9-H11</f>
        <v>10758</v>
      </c>
      <c r="I10" s="14">
        <f>+I9-I11</f>
        <v>2405</v>
      </c>
      <c r="J10" s="14">
        <f>+J9-J11</f>
        <v>8173</v>
      </c>
      <c r="K10" s="14">
        <f>+K9-K11</f>
        <v>9324</v>
      </c>
      <c r="L10" s="14">
        <f>+L9-L11</f>
        <v>8320</v>
      </c>
      <c r="M10" s="14">
        <f t="shared" si="3"/>
        <v>3929</v>
      </c>
      <c r="N10" s="14">
        <f t="shared" si="3"/>
        <v>2108</v>
      </c>
      <c r="O10" s="12">
        <f t="shared" si="2"/>
        <v>100518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69120</v>
      </c>
      <c r="C12" s="14">
        <f>C13+C14+C15</f>
        <v>46655</v>
      </c>
      <c r="D12" s="14">
        <f>D13+D14+D15</f>
        <v>64927</v>
      </c>
      <c r="E12" s="14">
        <f>E13+E14+E15</f>
        <v>8507</v>
      </c>
      <c r="F12" s="14">
        <f aca="true" t="shared" si="4" ref="F12:N12">F13+F14+F15</f>
        <v>47136</v>
      </c>
      <c r="G12" s="14">
        <f t="shared" si="4"/>
        <v>72024</v>
      </c>
      <c r="H12" s="14">
        <f>H13+H14+H15</f>
        <v>46387</v>
      </c>
      <c r="I12" s="14">
        <f>I13+I14+I15</f>
        <v>11174</v>
      </c>
      <c r="J12" s="14">
        <f>J13+J14+J15</f>
        <v>69081</v>
      </c>
      <c r="K12" s="14">
        <f>K13+K14+K15</f>
        <v>46057</v>
      </c>
      <c r="L12" s="14">
        <f>L13+L14+L15</f>
        <v>61213</v>
      </c>
      <c r="M12" s="14">
        <f t="shared" si="4"/>
        <v>21346</v>
      </c>
      <c r="N12" s="14">
        <f t="shared" si="4"/>
        <v>12979</v>
      </c>
      <c r="O12" s="12">
        <f t="shared" si="2"/>
        <v>576606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33863</v>
      </c>
      <c r="C13" s="14">
        <v>23621</v>
      </c>
      <c r="D13" s="14">
        <v>31965</v>
      </c>
      <c r="E13" s="14">
        <v>4109</v>
      </c>
      <c r="F13" s="14">
        <v>23467</v>
      </c>
      <c r="G13" s="14">
        <v>35508</v>
      </c>
      <c r="H13" s="14">
        <v>23065</v>
      </c>
      <c r="I13" s="14">
        <v>5653</v>
      </c>
      <c r="J13" s="14">
        <v>33892</v>
      </c>
      <c r="K13" s="14">
        <v>21759</v>
      </c>
      <c r="L13" s="14">
        <v>27628</v>
      </c>
      <c r="M13" s="14">
        <v>9150</v>
      </c>
      <c r="N13" s="14">
        <v>5319</v>
      </c>
      <c r="O13" s="12">
        <f t="shared" si="2"/>
        <v>278999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33377</v>
      </c>
      <c r="C14" s="14">
        <v>21367</v>
      </c>
      <c r="D14" s="14">
        <v>31571</v>
      </c>
      <c r="E14" s="14">
        <v>4117</v>
      </c>
      <c r="F14" s="14">
        <v>22194</v>
      </c>
      <c r="G14" s="14">
        <v>33618</v>
      </c>
      <c r="H14" s="14">
        <v>21809</v>
      </c>
      <c r="I14" s="14">
        <v>5200</v>
      </c>
      <c r="J14" s="14">
        <v>33805</v>
      </c>
      <c r="K14" s="14">
        <v>22993</v>
      </c>
      <c r="L14" s="14">
        <v>32241</v>
      </c>
      <c r="M14" s="14">
        <v>11626</v>
      </c>
      <c r="N14" s="14">
        <v>7369</v>
      </c>
      <c r="O14" s="12">
        <f t="shared" si="2"/>
        <v>281287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1880</v>
      </c>
      <c r="C15" s="14">
        <v>1667</v>
      </c>
      <c r="D15" s="14">
        <v>1391</v>
      </c>
      <c r="E15" s="14">
        <v>281</v>
      </c>
      <c r="F15" s="14">
        <v>1475</v>
      </c>
      <c r="G15" s="14">
        <v>2898</v>
      </c>
      <c r="H15" s="14">
        <v>1513</v>
      </c>
      <c r="I15" s="14">
        <v>321</v>
      </c>
      <c r="J15" s="14">
        <v>1384</v>
      </c>
      <c r="K15" s="14">
        <v>1305</v>
      </c>
      <c r="L15" s="14">
        <v>1344</v>
      </c>
      <c r="M15" s="14">
        <v>570</v>
      </c>
      <c r="N15" s="14">
        <v>291</v>
      </c>
      <c r="O15" s="12">
        <f t="shared" si="2"/>
        <v>16320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4802</v>
      </c>
      <c r="C16" s="14">
        <f>C17+C18+C19</f>
        <v>3153</v>
      </c>
      <c r="D16" s="14">
        <f>D17+D18+D19</f>
        <v>3707</v>
      </c>
      <c r="E16" s="14">
        <f>E17+E18+E19</f>
        <v>500</v>
      </c>
      <c r="F16" s="14">
        <f aca="true" t="shared" si="5" ref="F16:N16">F17+F18+F19</f>
        <v>3151</v>
      </c>
      <c r="G16" s="14">
        <f t="shared" si="5"/>
        <v>4799</v>
      </c>
      <c r="H16" s="14">
        <f>H17+H18+H19</f>
        <v>2780</v>
      </c>
      <c r="I16" s="14">
        <f>I17+I18+I19</f>
        <v>768</v>
      </c>
      <c r="J16" s="14">
        <f>J17+J18+J19</f>
        <v>4458</v>
      </c>
      <c r="K16" s="14">
        <f>K17+K18+K19</f>
        <v>3073</v>
      </c>
      <c r="L16" s="14">
        <f>L17+L18+L19</f>
        <v>4545</v>
      </c>
      <c r="M16" s="14">
        <f t="shared" si="5"/>
        <v>1232</v>
      </c>
      <c r="N16" s="14">
        <f t="shared" si="5"/>
        <v>637</v>
      </c>
      <c r="O16" s="12">
        <f t="shared" si="2"/>
        <v>37605</v>
      </c>
    </row>
    <row r="17" spans="1:26" ht="18.75" customHeight="1">
      <c r="A17" s="15" t="s">
        <v>16</v>
      </c>
      <c r="B17" s="14">
        <v>4787</v>
      </c>
      <c r="C17" s="14">
        <v>3150</v>
      </c>
      <c r="D17" s="14">
        <v>3700</v>
      </c>
      <c r="E17" s="14">
        <v>500</v>
      </c>
      <c r="F17" s="14">
        <v>3143</v>
      </c>
      <c r="G17" s="14">
        <v>4793</v>
      </c>
      <c r="H17" s="14">
        <v>2778</v>
      </c>
      <c r="I17" s="14">
        <v>767</v>
      </c>
      <c r="J17" s="14">
        <v>4456</v>
      </c>
      <c r="K17" s="14">
        <v>3066</v>
      </c>
      <c r="L17" s="14">
        <v>4539</v>
      </c>
      <c r="M17" s="14">
        <v>1224</v>
      </c>
      <c r="N17" s="14">
        <v>635</v>
      </c>
      <c r="O17" s="12">
        <f t="shared" si="2"/>
        <v>37538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</v>
      </c>
      <c r="C18" s="14">
        <v>2</v>
      </c>
      <c r="D18" s="14">
        <v>5</v>
      </c>
      <c r="E18" s="14">
        <v>0</v>
      </c>
      <c r="F18" s="14">
        <v>4</v>
      </c>
      <c r="G18" s="14">
        <v>1</v>
      </c>
      <c r="H18" s="14">
        <v>2</v>
      </c>
      <c r="I18" s="14">
        <v>0</v>
      </c>
      <c r="J18" s="14">
        <v>0</v>
      </c>
      <c r="K18" s="14">
        <v>5</v>
      </c>
      <c r="L18" s="14">
        <v>3</v>
      </c>
      <c r="M18" s="14">
        <v>6</v>
      </c>
      <c r="N18" s="14">
        <v>2</v>
      </c>
      <c r="O18" s="12">
        <f t="shared" si="2"/>
        <v>35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1</v>
      </c>
      <c r="D19" s="14">
        <v>2</v>
      </c>
      <c r="E19" s="14">
        <v>0</v>
      </c>
      <c r="F19" s="14">
        <v>4</v>
      </c>
      <c r="G19" s="14">
        <v>5</v>
      </c>
      <c r="H19" s="14">
        <v>0</v>
      </c>
      <c r="I19" s="14">
        <v>1</v>
      </c>
      <c r="J19" s="14">
        <v>2</v>
      </c>
      <c r="K19" s="14">
        <v>2</v>
      </c>
      <c r="L19" s="14">
        <v>3</v>
      </c>
      <c r="M19" s="14">
        <v>2</v>
      </c>
      <c r="N19" s="14">
        <v>0</v>
      </c>
      <c r="O19" s="12">
        <f t="shared" si="2"/>
        <v>32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49568</v>
      </c>
      <c r="C20" s="18">
        <f>C21+C22+C23</f>
        <v>28658</v>
      </c>
      <c r="D20" s="18">
        <f>D21+D22+D23</f>
        <v>35805</v>
      </c>
      <c r="E20" s="18">
        <f>E21+E22+E23</f>
        <v>5052</v>
      </c>
      <c r="F20" s="18">
        <f aca="true" t="shared" si="6" ref="F20:N20">F21+F22+F23</f>
        <v>28903</v>
      </c>
      <c r="G20" s="18">
        <f t="shared" si="6"/>
        <v>40348</v>
      </c>
      <c r="H20" s="18">
        <f>H21+H22+H23</f>
        <v>29473</v>
      </c>
      <c r="I20" s="18">
        <f>I21+I22+I23</f>
        <v>6986</v>
      </c>
      <c r="J20" s="18">
        <f>J21+J22+J23</f>
        <v>46757</v>
      </c>
      <c r="K20" s="18">
        <f>K21+K22+K23</f>
        <v>28438</v>
      </c>
      <c r="L20" s="18">
        <f>L21+L22+L23</f>
        <v>49503</v>
      </c>
      <c r="M20" s="18">
        <f t="shared" si="6"/>
        <v>14329</v>
      </c>
      <c r="N20" s="18">
        <f t="shared" si="6"/>
        <v>7653</v>
      </c>
      <c r="O20" s="12">
        <f aca="true" t="shared" si="7" ref="O20:O26">SUM(B20:N20)</f>
        <v>371473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27747</v>
      </c>
      <c r="C21" s="14">
        <v>17724</v>
      </c>
      <c r="D21" s="14">
        <v>19673</v>
      </c>
      <c r="E21" s="14">
        <v>2820</v>
      </c>
      <c r="F21" s="14">
        <v>17122</v>
      </c>
      <c r="G21" s="14">
        <v>23345</v>
      </c>
      <c r="H21" s="14">
        <v>17472</v>
      </c>
      <c r="I21" s="14">
        <v>4137</v>
      </c>
      <c r="J21" s="14">
        <v>26029</v>
      </c>
      <c r="K21" s="14">
        <v>15802</v>
      </c>
      <c r="L21" s="14">
        <v>25394</v>
      </c>
      <c r="M21" s="14">
        <v>7461</v>
      </c>
      <c r="N21" s="14">
        <v>3644</v>
      </c>
      <c r="O21" s="12">
        <f t="shared" si="7"/>
        <v>208370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20940</v>
      </c>
      <c r="C22" s="14">
        <v>10328</v>
      </c>
      <c r="D22" s="14">
        <v>15553</v>
      </c>
      <c r="E22" s="14">
        <v>2143</v>
      </c>
      <c r="F22" s="14">
        <v>11230</v>
      </c>
      <c r="G22" s="14">
        <v>16045</v>
      </c>
      <c r="H22" s="14">
        <v>11468</v>
      </c>
      <c r="I22" s="14">
        <v>2714</v>
      </c>
      <c r="J22" s="14">
        <v>20052</v>
      </c>
      <c r="K22" s="14">
        <v>12095</v>
      </c>
      <c r="L22" s="14">
        <v>23390</v>
      </c>
      <c r="M22" s="14">
        <v>6617</v>
      </c>
      <c r="N22" s="14">
        <v>3897</v>
      </c>
      <c r="O22" s="12">
        <f t="shared" si="7"/>
        <v>156472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881</v>
      </c>
      <c r="C23" s="14">
        <v>606</v>
      </c>
      <c r="D23" s="14">
        <v>579</v>
      </c>
      <c r="E23" s="14">
        <v>89</v>
      </c>
      <c r="F23" s="14">
        <v>551</v>
      </c>
      <c r="G23" s="14">
        <v>958</v>
      </c>
      <c r="H23" s="14">
        <v>533</v>
      </c>
      <c r="I23" s="14">
        <v>135</v>
      </c>
      <c r="J23" s="14">
        <v>676</v>
      </c>
      <c r="K23" s="14">
        <v>541</v>
      </c>
      <c r="L23" s="14">
        <v>719</v>
      </c>
      <c r="M23" s="14">
        <v>251</v>
      </c>
      <c r="N23" s="14">
        <v>112</v>
      </c>
      <c r="O23" s="12">
        <f t="shared" si="7"/>
        <v>6631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54692</v>
      </c>
      <c r="C24" s="14">
        <f>C25+C26</f>
        <v>37834</v>
      </c>
      <c r="D24" s="14">
        <f>D25+D26</f>
        <v>44195</v>
      </c>
      <c r="E24" s="14">
        <f>E25+E26</f>
        <v>6973</v>
      </c>
      <c r="F24" s="14">
        <f aca="true" t="shared" si="8" ref="F24:N24">F25+F26</f>
        <v>35696</v>
      </c>
      <c r="G24" s="14">
        <f t="shared" si="8"/>
        <v>57160</v>
      </c>
      <c r="H24" s="14">
        <f>H25+H26</f>
        <v>34200</v>
      </c>
      <c r="I24" s="14">
        <f>I25+I26</f>
        <v>8311</v>
      </c>
      <c r="J24" s="14">
        <f>J25+J26</f>
        <v>43288</v>
      </c>
      <c r="K24" s="14">
        <f>K25+K26</f>
        <v>34899</v>
      </c>
      <c r="L24" s="14">
        <f>L25+L26</f>
        <v>36383</v>
      </c>
      <c r="M24" s="14">
        <f t="shared" si="8"/>
        <v>10390</v>
      </c>
      <c r="N24" s="14">
        <f t="shared" si="8"/>
        <v>5189</v>
      </c>
      <c r="O24" s="12">
        <f t="shared" si="7"/>
        <v>409210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33193</v>
      </c>
      <c r="C25" s="14">
        <v>25098</v>
      </c>
      <c r="D25" s="14">
        <v>28315</v>
      </c>
      <c r="E25" s="14">
        <v>4855</v>
      </c>
      <c r="F25" s="14">
        <v>24168</v>
      </c>
      <c r="G25" s="14">
        <v>39488</v>
      </c>
      <c r="H25" s="14">
        <v>23755</v>
      </c>
      <c r="I25" s="14">
        <v>6057</v>
      </c>
      <c r="J25" s="14">
        <v>25292</v>
      </c>
      <c r="K25" s="14">
        <v>23224</v>
      </c>
      <c r="L25" s="14">
        <v>22683</v>
      </c>
      <c r="M25" s="14">
        <v>6496</v>
      </c>
      <c r="N25" s="14">
        <v>3035</v>
      </c>
      <c r="O25" s="12">
        <f t="shared" si="7"/>
        <v>265659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21499</v>
      </c>
      <c r="C26" s="14">
        <v>12736</v>
      </c>
      <c r="D26" s="14">
        <v>15880</v>
      </c>
      <c r="E26" s="14">
        <v>2118</v>
      </c>
      <c r="F26" s="14">
        <v>11528</v>
      </c>
      <c r="G26" s="14">
        <v>17672</v>
      </c>
      <c r="H26" s="14">
        <v>10445</v>
      </c>
      <c r="I26" s="14">
        <v>2254</v>
      </c>
      <c r="J26" s="14">
        <v>17996</v>
      </c>
      <c r="K26" s="14">
        <v>11675</v>
      </c>
      <c r="L26" s="14">
        <v>13700</v>
      </c>
      <c r="M26" s="14">
        <v>3894</v>
      </c>
      <c r="N26" s="14">
        <v>2154</v>
      </c>
      <c r="O26" s="12">
        <f t="shared" si="7"/>
        <v>143551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421437.2584</v>
      </c>
      <c r="C36" s="59">
        <f aca="true" t="shared" si="11" ref="C36:N36">C37+C38+C39+C40</f>
        <v>297189.3887</v>
      </c>
      <c r="D36" s="59">
        <f t="shared" si="11"/>
        <v>321071.0291</v>
      </c>
      <c r="E36" s="59">
        <f t="shared" si="11"/>
        <v>65980.55279999999</v>
      </c>
      <c r="F36" s="59">
        <f t="shared" si="11"/>
        <v>278962.99750000006</v>
      </c>
      <c r="G36" s="59">
        <f t="shared" si="11"/>
        <v>336738.6016</v>
      </c>
      <c r="H36" s="59">
        <f t="shared" si="11"/>
        <v>271411.8848</v>
      </c>
      <c r="I36" s="59">
        <f>I37+I38+I39+I40</f>
        <v>64872.9296</v>
      </c>
      <c r="J36" s="59">
        <f>J37+J38+J39+J40</f>
        <v>382635.0438</v>
      </c>
      <c r="K36" s="59">
        <f>K37+K38+K39+K40</f>
        <v>316623.14859999996</v>
      </c>
      <c r="L36" s="59">
        <f>L37+L38+L39+L40</f>
        <v>397655.0396</v>
      </c>
      <c r="M36" s="59">
        <f t="shared" si="11"/>
        <v>162407.969</v>
      </c>
      <c r="N36" s="59">
        <f t="shared" si="11"/>
        <v>75946.0846</v>
      </c>
      <c r="O36" s="59">
        <f>O37+O38+O39+O40</f>
        <v>3392931.9280999997</v>
      </c>
    </row>
    <row r="37" spans="1:15" ht="18.75" customHeight="1">
      <c r="A37" s="56" t="s">
        <v>49</v>
      </c>
      <c r="B37" s="53">
        <f aca="true" t="shared" si="12" ref="B37:N37">B29*B7</f>
        <v>416660.5984</v>
      </c>
      <c r="C37" s="53">
        <f t="shared" si="12"/>
        <v>293069.7987</v>
      </c>
      <c r="D37" s="53">
        <f t="shared" si="12"/>
        <v>310404.2991</v>
      </c>
      <c r="E37" s="53">
        <f t="shared" si="12"/>
        <v>65980.55279999999</v>
      </c>
      <c r="F37" s="53">
        <f t="shared" si="12"/>
        <v>276045.15750000003</v>
      </c>
      <c r="G37" s="53">
        <f t="shared" si="12"/>
        <v>331962.7116</v>
      </c>
      <c r="H37" s="53">
        <f t="shared" si="12"/>
        <v>267911.0248</v>
      </c>
      <c r="I37" s="53">
        <f>I29*I7</f>
        <v>64872.9296</v>
      </c>
      <c r="J37" s="53">
        <f>J29*J7</f>
        <v>373296.6638</v>
      </c>
      <c r="K37" s="53">
        <f>K29*K7</f>
        <v>302601.9186</v>
      </c>
      <c r="L37" s="53">
        <f>L29*L7</f>
        <v>388936.4696</v>
      </c>
      <c r="M37" s="53">
        <f t="shared" si="12"/>
        <v>157084.529</v>
      </c>
      <c r="N37" s="53">
        <f t="shared" si="12"/>
        <v>74931.4746</v>
      </c>
      <c r="O37" s="55">
        <f>SUM(B37:N37)</f>
        <v>3323758.1281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69173.79999999999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-49828</v>
      </c>
      <c r="C42" s="25">
        <f aca="true" t="shared" si="15" ref="C42:O42">+C43+C46+C58+C59+C60-C62</f>
        <v>-44908</v>
      </c>
      <c r="D42" s="25">
        <f t="shared" si="15"/>
        <v>-48528.13</v>
      </c>
      <c r="E42" s="25">
        <f t="shared" si="15"/>
        <v>-5056</v>
      </c>
      <c r="F42" s="25">
        <f t="shared" si="15"/>
        <v>-31376</v>
      </c>
      <c r="G42" s="25">
        <f t="shared" si="15"/>
        <v>-53120</v>
      </c>
      <c r="H42" s="25">
        <f t="shared" si="15"/>
        <v>-43032</v>
      </c>
      <c r="I42" s="25">
        <f t="shared" si="15"/>
        <v>-10620</v>
      </c>
      <c r="J42" s="25">
        <f t="shared" si="15"/>
        <v>-32692</v>
      </c>
      <c r="K42" s="25">
        <f t="shared" si="15"/>
        <v>-37296</v>
      </c>
      <c r="L42" s="25">
        <f t="shared" si="15"/>
        <v>-33280</v>
      </c>
      <c r="M42" s="25">
        <f t="shared" si="15"/>
        <v>-15716</v>
      </c>
      <c r="N42" s="25">
        <f t="shared" si="15"/>
        <v>-9446.609999999999</v>
      </c>
      <c r="O42" s="25">
        <f t="shared" si="15"/>
        <v>-414898.74</v>
      </c>
    </row>
    <row r="43" spans="1:15" ht="18.75" customHeight="1">
      <c r="A43" s="17" t="s">
        <v>54</v>
      </c>
      <c r="B43" s="26">
        <f>B44+B45</f>
        <v>-49828</v>
      </c>
      <c r="C43" s="26">
        <f>C44+C45</f>
        <v>-44908</v>
      </c>
      <c r="D43" s="26">
        <f>D44+D45</f>
        <v>-38716</v>
      </c>
      <c r="E43" s="26">
        <f>E44+E45</f>
        <v>-5056</v>
      </c>
      <c r="F43" s="26">
        <f aca="true" t="shared" si="16" ref="F43:N43">F44+F45</f>
        <v>-30876</v>
      </c>
      <c r="G43" s="26">
        <f t="shared" si="16"/>
        <v>-52620</v>
      </c>
      <c r="H43" s="26">
        <f t="shared" si="16"/>
        <v>-43032</v>
      </c>
      <c r="I43" s="26">
        <f>I44+I45</f>
        <v>-9620</v>
      </c>
      <c r="J43" s="26">
        <f>J44+J45</f>
        <v>-32692</v>
      </c>
      <c r="K43" s="26">
        <f>K44+K45</f>
        <v>-37296</v>
      </c>
      <c r="L43" s="26">
        <f>L44+L45</f>
        <v>-33280</v>
      </c>
      <c r="M43" s="26">
        <f t="shared" si="16"/>
        <v>-15716</v>
      </c>
      <c r="N43" s="26">
        <f t="shared" si="16"/>
        <v>-8432</v>
      </c>
      <c r="O43" s="25">
        <f aca="true" t="shared" si="17" ref="O43:O60">SUM(B43:N43)</f>
        <v>-402072</v>
      </c>
    </row>
    <row r="44" spans="1:26" ht="18.75" customHeight="1">
      <c r="A44" s="13" t="s">
        <v>55</v>
      </c>
      <c r="B44" s="20">
        <f>ROUND(-B9*$D$3,2)</f>
        <v>-49828</v>
      </c>
      <c r="C44" s="20">
        <f>ROUND(-C9*$D$3,2)</f>
        <v>-44908</v>
      </c>
      <c r="D44" s="20">
        <f>ROUND(-D9*$D$3,2)</f>
        <v>-38716</v>
      </c>
      <c r="E44" s="20">
        <f>ROUND(-E9*$D$3,2)</f>
        <v>-5056</v>
      </c>
      <c r="F44" s="20">
        <f aca="true" t="shared" si="18" ref="F44:N44">ROUND(-F9*$D$3,2)</f>
        <v>-30876</v>
      </c>
      <c r="G44" s="20">
        <f t="shared" si="18"/>
        <v>-52620</v>
      </c>
      <c r="H44" s="20">
        <f t="shared" si="18"/>
        <v>-43032</v>
      </c>
      <c r="I44" s="20">
        <f>ROUND(-I9*$D$3,2)</f>
        <v>-9620</v>
      </c>
      <c r="J44" s="20">
        <f>ROUND(-J9*$D$3,2)</f>
        <v>-32692</v>
      </c>
      <c r="K44" s="20">
        <f>ROUND(-K9*$D$3,2)</f>
        <v>-37296</v>
      </c>
      <c r="L44" s="20">
        <f>ROUND(-L9*$D$3,2)</f>
        <v>-33280</v>
      </c>
      <c r="M44" s="20">
        <f t="shared" si="18"/>
        <v>-15716</v>
      </c>
      <c r="N44" s="20">
        <f t="shared" si="18"/>
        <v>-8432</v>
      </c>
      <c r="O44" s="46">
        <f t="shared" si="17"/>
        <v>-402072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-9812.13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-11812.13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-500-9312.13</f>
        <v>-9812.13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-11812.13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109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-11470.05</v>
      </c>
      <c r="O60" s="24">
        <f t="shared" si="17"/>
        <v>-11470.05</v>
      </c>
    </row>
    <row r="61" spans="1:26" ht="15.75">
      <c r="A61" s="2" t="s">
        <v>67</v>
      </c>
      <c r="B61" s="29">
        <f aca="true" t="shared" si="21" ref="B61:N61">+B36+B42</f>
        <v>371609.2584</v>
      </c>
      <c r="C61" s="29">
        <f t="shared" si="21"/>
        <v>252281.3887</v>
      </c>
      <c r="D61" s="29">
        <f t="shared" si="21"/>
        <v>272542.8991</v>
      </c>
      <c r="E61" s="29">
        <f t="shared" si="21"/>
        <v>60924.55279999999</v>
      </c>
      <c r="F61" s="29">
        <f t="shared" si="21"/>
        <v>247586.99750000006</v>
      </c>
      <c r="G61" s="29">
        <f t="shared" si="21"/>
        <v>283618.6016</v>
      </c>
      <c r="H61" s="29">
        <f t="shared" si="21"/>
        <v>228379.8848</v>
      </c>
      <c r="I61" s="29">
        <f t="shared" si="21"/>
        <v>54252.9296</v>
      </c>
      <c r="J61" s="29">
        <f>+J36+J42</f>
        <v>349943.0438</v>
      </c>
      <c r="K61" s="29">
        <f>+K36+K42</f>
        <v>279327.14859999996</v>
      </c>
      <c r="L61" s="29">
        <f>+L36+L42</f>
        <v>364375.0396</v>
      </c>
      <c r="M61" s="29">
        <f t="shared" si="21"/>
        <v>146691.969</v>
      </c>
      <c r="N61" s="29">
        <f t="shared" si="21"/>
        <v>66499.4746</v>
      </c>
      <c r="O61" s="29">
        <f>SUM(B61:N61)</f>
        <v>2978033.1881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 t="s">
        <v>110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-10455.44</v>
      </c>
      <c r="O62" s="47">
        <f>SUM(B62:N62)</f>
        <v>-10455.44</v>
      </c>
      <c r="Q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371609.26</v>
      </c>
      <c r="C64" s="36">
        <f aca="true" t="shared" si="22" ref="C64:N64">SUM(C65:C78)</f>
        <v>252281.38</v>
      </c>
      <c r="D64" s="36">
        <f t="shared" si="22"/>
        <v>272542.9</v>
      </c>
      <c r="E64" s="36">
        <f t="shared" si="22"/>
        <v>60924.55</v>
      </c>
      <c r="F64" s="36">
        <f t="shared" si="22"/>
        <v>247587</v>
      </c>
      <c r="G64" s="36">
        <f t="shared" si="22"/>
        <v>283618.6</v>
      </c>
      <c r="H64" s="36">
        <f t="shared" si="22"/>
        <v>228379.88</v>
      </c>
      <c r="I64" s="36">
        <f t="shared" si="22"/>
        <v>54252.93</v>
      </c>
      <c r="J64" s="36">
        <f t="shared" si="22"/>
        <v>349943.05</v>
      </c>
      <c r="K64" s="36">
        <f t="shared" si="22"/>
        <v>279327.15</v>
      </c>
      <c r="L64" s="36">
        <f t="shared" si="22"/>
        <v>364375.04</v>
      </c>
      <c r="M64" s="36">
        <f t="shared" si="22"/>
        <v>146691.97</v>
      </c>
      <c r="N64" s="36">
        <f t="shared" si="22"/>
        <v>66499.47</v>
      </c>
      <c r="O64" s="29">
        <f>SUM(O65:O78)</f>
        <v>2978033.18</v>
      </c>
    </row>
    <row r="65" spans="1:16" ht="18.75" customHeight="1">
      <c r="A65" s="17" t="s">
        <v>69</v>
      </c>
      <c r="B65" s="36">
        <v>71901.87</v>
      </c>
      <c r="C65" s="36">
        <v>72465.12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144366.99</v>
      </c>
      <c r="P65"/>
    </row>
    <row r="66" spans="1:16" ht="18.75" customHeight="1">
      <c r="A66" s="17" t="s">
        <v>70</v>
      </c>
      <c r="B66" s="36">
        <v>299707.39</v>
      </c>
      <c r="C66" s="36">
        <v>179816.26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479523.65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272542.9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272542.9</v>
      </c>
      <c r="Q67"/>
    </row>
    <row r="68" spans="1:18" ht="18.75" customHeight="1">
      <c r="A68" s="17" t="s">
        <v>111</v>
      </c>
      <c r="B68" s="35">
        <v>0</v>
      </c>
      <c r="C68" s="35">
        <v>0</v>
      </c>
      <c r="D68" s="35">
        <v>0</v>
      </c>
      <c r="E68" s="26">
        <v>60924.55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60924.55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247587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247587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283618.6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283618.6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228379.88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228379.88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54252.93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54252.93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349943.05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349943.05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279327.15</v>
      </c>
      <c r="L74" s="35">
        <v>0</v>
      </c>
      <c r="M74" s="35">
        <v>0</v>
      </c>
      <c r="N74" s="35">
        <v>0</v>
      </c>
      <c r="O74" s="29">
        <f t="shared" si="23"/>
        <v>279327.15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364375.04</v>
      </c>
      <c r="M75" s="35">
        <v>0</v>
      </c>
      <c r="N75" s="60">
        <v>0</v>
      </c>
      <c r="O75" s="26">
        <f t="shared" si="23"/>
        <v>364375.04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146691.97</v>
      </c>
      <c r="N76" s="35">
        <v>0</v>
      </c>
      <c r="O76" s="29">
        <f t="shared" si="23"/>
        <v>146691.97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66499.47</v>
      </c>
      <c r="O77" s="26">
        <f t="shared" si="23"/>
        <v>66499.47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2.4583450566391014</v>
      </c>
      <c r="C82" s="44">
        <v>2.6007728435096826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2.9592999999999994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102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68" t="s">
        <v>104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2018-08-30T18:12:20Z</dcterms:modified>
  <cp:category/>
  <cp:version/>
  <cp:contentType/>
  <cp:contentStatus/>
</cp:coreProperties>
</file>