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<sst xmlns="http://schemas.openxmlformats.org/spreadsheetml/2006/main" count="114" uniqueCount="112">
  <si>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</si>
  <si>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</si>
  <si>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</si>
  <si>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</si>
  <si>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</si>
  <si>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</si>
  <si>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</si>
  <si>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</si>
  <si>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</si>
  <si>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</si>
  <si>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</si>
  <si>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</si>
  <si>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</si>
  <si>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</si>
  <si>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</si>
  <si>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</si>
  <si>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</si>
  <si>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</si>
  <si>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</si>
  <si>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</si>
  <si>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</si>
  <si>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</si>
  <si>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</si>
  <si>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</si>
  <si>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</si>
  <si>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</si>
  <si>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</si>
  <si>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</si>
  <si>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</si>
  <si>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</si>
  <si>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</si>
  <si>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</si>
  <si>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</si>
  <si>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</si>
  <si>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</si>
  <si>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</si>
  <si>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</si>
  <si>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</si>
  <si>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</si>
  <si>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</si>
  <si>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</si>
  <si>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</si>
  <si>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</si>
  <si>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</si>
  <si>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</si>
  <si>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</si>
  <si>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</si>
  <si>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</si>
  <si>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</si>
  <si>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</si>
  <si>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</si>
  <si>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</si>
  <si>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</si>
  <si>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</si>
  <si>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</si>
  <si>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</si>
  <si>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</si>
  <si>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</si>
  <si>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</si>
  <si>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</si>
  <si>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</si>
  <si>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</si>
  <si>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</si>
  <si>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</si>
  <si>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</si>
  <si>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</si>
  <si>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</si>
  <si>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</si>
  <si>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</si>
  <si>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</si>
  <si>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</si>
  <si>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</si>
  <si>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</si>
  <si>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</si>
  <si>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</si>
  <si>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</si>
  <si>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</si>
  <si>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</si>
  <si>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</si>
  <si>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</si>
  <si>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</si>
  <si>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</si>
  <si>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</si>
  <si>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</si>
  <si>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</si>
  <si>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</si>
  <si>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</si>
  <si>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</si>
  <si>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</si>
  <si>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</si>
  <si>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</si>
  <si>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</si>
  <si>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</si>
  <si>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</si>
  <si>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</si>
  <si>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</si>
  <si>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</si>
  <si>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</si>
  <si>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</si>
  <si>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</si>
  <si>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</si>
  <si>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</si>
  <si>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</si>
  <si>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</si>
  <si>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</si>
  <si>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</si>
  <si>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</si>
  <si>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</si>
  <si>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</si>
  <si>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14/08/18 - VENCIMENTO 21/08/18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</si>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</sst>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6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6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6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37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4" t="s">
        <v>29</v>
      </c>
      <c r="I6" s="64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527417</v>
      </c>
      <c r="C7" s="10">
        <f>C8+C20+C24</f>
        <v>387383</v>
      </c>
      <c r="D7" s="10">
        <f>D8+D20+D24</f>
        <v>398228</v>
      </c>
      <c r="E7" s="10">
        <f>E8+E20+E24</f>
        <v>69033</v>
      </c>
      <c r="F7" s="10">
        <f aca="true" t="shared" si="0" ref="F7:N7">F8+F20+F24</f>
        <v>350656</v>
      </c>
      <c r="G7" s="10">
        <f t="shared" si="0"/>
        <v>446361</v>
      </c>
      <c r="H7" s="10">
        <f>H8+H20+H24</f>
        <v>374013</v>
      </c>
      <c r="I7" s="10">
        <f>I8+I20+I24</f>
        <v>101101</v>
      </c>
      <c r="J7" s="10">
        <f>J8+J20+J24</f>
        <v>424223</v>
      </c>
      <c r="K7" s="10">
        <f>K8+K20+K24</f>
        <v>320152</v>
      </c>
      <c r="L7" s="10">
        <f>L8+L20+L24</f>
        <v>369303</v>
      </c>
      <c r="M7" s="10">
        <f t="shared" si="0"/>
        <v>156464</v>
      </c>
      <c r="N7" s="10">
        <f t="shared" si="0"/>
        <v>94862</v>
      </c>
      <c r="O7" s="10">
        <f>+O8+O20+O24</f>
        <v>4019196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226316</v>
      </c>
      <c r="C8" s="12">
        <f>+C9+C12+C16</f>
        <v>180225</v>
      </c>
      <c r="D8" s="12">
        <f>+D9+D12+D16</f>
        <v>199714</v>
      </c>
      <c r="E8" s="12">
        <f>+E9+E12+E16</f>
        <v>31133</v>
      </c>
      <c r="F8" s="12">
        <f aca="true" t="shared" si="1" ref="F8:N8">+F9+F12+F16</f>
        <v>165686</v>
      </c>
      <c r="G8" s="12">
        <f t="shared" si="1"/>
        <v>213703</v>
      </c>
      <c r="H8" s="12">
        <f>+H9+H12+H16</f>
        <v>173636</v>
      </c>
      <c r="I8" s="12">
        <f>+I9+I12+I16</f>
        <v>49028</v>
      </c>
      <c r="J8" s="12">
        <f>+J9+J12+J16</f>
        <v>200894</v>
      </c>
      <c r="K8" s="12">
        <f>+K9+K12+K16</f>
        <v>149302</v>
      </c>
      <c r="L8" s="12">
        <f>+L9+L12+L16</f>
        <v>163775</v>
      </c>
      <c r="M8" s="12">
        <f t="shared" si="1"/>
        <v>79216</v>
      </c>
      <c r="N8" s="12">
        <f t="shared" si="1"/>
        <v>49857</v>
      </c>
      <c r="O8" s="12">
        <f>SUM(B8:N8)</f>
        <v>1882485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18842</v>
      </c>
      <c r="C9" s="14">
        <v>19936</v>
      </c>
      <c r="D9" s="14">
        <v>13254</v>
      </c>
      <c r="E9" s="14">
        <v>2547</v>
      </c>
      <c r="F9" s="14">
        <v>12132</v>
      </c>
      <c r="G9" s="14">
        <v>16994</v>
      </c>
      <c r="H9" s="14">
        <v>19533</v>
      </c>
      <c r="I9" s="14">
        <v>5349</v>
      </c>
      <c r="J9" s="14">
        <v>10911</v>
      </c>
      <c r="K9" s="14">
        <v>14817</v>
      </c>
      <c r="L9" s="14">
        <v>11571</v>
      </c>
      <c r="M9" s="14">
        <v>8009</v>
      </c>
      <c r="N9" s="14">
        <v>5310</v>
      </c>
      <c r="O9" s="12">
        <f aca="true" t="shared" si="2" ref="O9:O19">SUM(B9:N9)</f>
        <v>159205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18842</v>
      </c>
      <c r="C10" s="14">
        <f>+C9-C11</f>
        <v>19936</v>
      </c>
      <c r="D10" s="14">
        <f>+D9-D11</f>
        <v>13254</v>
      </c>
      <c r="E10" s="14">
        <f>+E9-E11</f>
        <v>2547</v>
      </c>
      <c r="F10" s="14">
        <f aca="true" t="shared" si="3" ref="F10:N10">+F9-F11</f>
        <v>12132</v>
      </c>
      <c r="G10" s="14">
        <f t="shared" si="3"/>
        <v>16994</v>
      </c>
      <c r="H10" s="14">
        <f>+H9-H11</f>
        <v>19533</v>
      </c>
      <c r="I10" s="14">
        <f>+I9-I11</f>
        <v>5349</v>
      </c>
      <c r="J10" s="14">
        <f>+J9-J11</f>
        <v>10911</v>
      </c>
      <c r="K10" s="14">
        <f>+K9-K11</f>
        <v>14817</v>
      </c>
      <c r="L10" s="14">
        <f>+L9-L11</f>
        <v>11571</v>
      </c>
      <c r="M10" s="14">
        <f t="shared" si="3"/>
        <v>8009</v>
      </c>
      <c r="N10" s="14">
        <f t="shared" si="3"/>
        <v>5310</v>
      </c>
      <c r="O10" s="12">
        <f t="shared" si="2"/>
        <v>159205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197318</v>
      </c>
      <c r="C12" s="14">
        <f>C13+C14+C15</f>
        <v>152368</v>
      </c>
      <c r="D12" s="14">
        <f>D13+D14+D15</f>
        <v>178320</v>
      </c>
      <c r="E12" s="14">
        <f>E13+E14+E15</f>
        <v>27270</v>
      </c>
      <c r="F12" s="14">
        <f aca="true" t="shared" si="4" ref="F12:N12">F13+F14+F15</f>
        <v>145936</v>
      </c>
      <c r="G12" s="14">
        <f t="shared" si="4"/>
        <v>186056</v>
      </c>
      <c r="H12" s="14">
        <f>H13+H14+H15</f>
        <v>146749</v>
      </c>
      <c r="I12" s="14">
        <f>I13+I14+I15</f>
        <v>41614</v>
      </c>
      <c r="J12" s="14">
        <f>J13+J14+J15</f>
        <v>180139</v>
      </c>
      <c r="K12" s="14">
        <f>K13+K14+K15</f>
        <v>127911</v>
      </c>
      <c r="L12" s="14">
        <f>L13+L14+L15</f>
        <v>143924</v>
      </c>
      <c r="M12" s="14">
        <f t="shared" si="4"/>
        <v>67893</v>
      </c>
      <c r="N12" s="14">
        <f t="shared" si="4"/>
        <v>42725</v>
      </c>
      <c r="O12" s="12">
        <f t="shared" si="2"/>
        <v>1638223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92625</v>
      </c>
      <c r="C13" s="14">
        <v>71806</v>
      </c>
      <c r="D13" s="14">
        <v>82451</v>
      </c>
      <c r="E13" s="14">
        <v>12806</v>
      </c>
      <c r="F13" s="14">
        <v>66494</v>
      </c>
      <c r="G13" s="14">
        <v>85436</v>
      </c>
      <c r="H13" s="14">
        <v>70874</v>
      </c>
      <c r="I13" s="14">
        <v>20394</v>
      </c>
      <c r="J13" s="14">
        <v>86354</v>
      </c>
      <c r="K13" s="14">
        <v>59330</v>
      </c>
      <c r="L13" s="14">
        <v>66800</v>
      </c>
      <c r="M13" s="14">
        <v>30676</v>
      </c>
      <c r="N13" s="14">
        <v>18855</v>
      </c>
      <c r="O13" s="12">
        <f t="shared" si="2"/>
        <v>764901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96854</v>
      </c>
      <c r="C14" s="14">
        <v>70960</v>
      </c>
      <c r="D14" s="14">
        <v>90229</v>
      </c>
      <c r="E14" s="14">
        <v>13115</v>
      </c>
      <c r="F14" s="14">
        <v>71877</v>
      </c>
      <c r="G14" s="14">
        <v>89091</v>
      </c>
      <c r="H14" s="14">
        <v>68363</v>
      </c>
      <c r="I14" s="14">
        <v>19088</v>
      </c>
      <c r="J14" s="14">
        <v>88386</v>
      </c>
      <c r="K14" s="14">
        <v>63082</v>
      </c>
      <c r="L14" s="14">
        <v>71870</v>
      </c>
      <c r="M14" s="14">
        <v>34228</v>
      </c>
      <c r="N14" s="14">
        <v>22321</v>
      </c>
      <c r="O14" s="12">
        <f t="shared" si="2"/>
        <v>799464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7839</v>
      </c>
      <c r="C15" s="14">
        <v>9602</v>
      </c>
      <c r="D15" s="14">
        <v>5640</v>
      </c>
      <c r="E15" s="14">
        <v>1349</v>
      </c>
      <c r="F15" s="14">
        <v>7565</v>
      </c>
      <c r="G15" s="14">
        <v>11529</v>
      </c>
      <c r="H15" s="14">
        <v>7512</v>
      </c>
      <c r="I15" s="14">
        <v>2132</v>
      </c>
      <c r="J15" s="14">
        <v>5399</v>
      </c>
      <c r="K15" s="14">
        <v>5499</v>
      </c>
      <c r="L15" s="14">
        <v>5254</v>
      </c>
      <c r="M15" s="14">
        <v>2989</v>
      </c>
      <c r="N15" s="14">
        <v>1549</v>
      </c>
      <c r="O15" s="12">
        <f t="shared" si="2"/>
        <v>73858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10156</v>
      </c>
      <c r="C16" s="14">
        <f>C17+C18+C19</f>
        <v>7921</v>
      </c>
      <c r="D16" s="14">
        <f>D17+D18+D19</f>
        <v>8140</v>
      </c>
      <c r="E16" s="14">
        <f>E17+E18+E19</f>
        <v>1316</v>
      </c>
      <c r="F16" s="14">
        <f aca="true" t="shared" si="5" ref="F16:N16">F17+F18+F19</f>
        <v>7618</v>
      </c>
      <c r="G16" s="14">
        <f t="shared" si="5"/>
        <v>10653</v>
      </c>
      <c r="H16" s="14">
        <f>H17+H18+H19</f>
        <v>7354</v>
      </c>
      <c r="I16" s="14">
        <f>I17+I18+I19</f>
        <v>2065</v>
      </c>
      <c r="J16" s="14">
        <f>J17+J18+J19</f>
        <v>9844</v>
      </c>
      <c r="K16" s="14">
        <f>K17+K18+K19</f>
        <v>6574</v>
      </c>
      <c r="L16" s="14">
        <f>L17+L18+L19</f>
        <v>8280</v>
      </c>
      <c r="M16" s="14">
        <f t="shared" si="5"/>
        <v>3314</v>
      </c>
      <c r="N16" s="14">
        <f t="shared" si="5"/>
        <v>1822</v>
      </c>
      <c r="O16" s="12">
        <f t="shared" si="2"/>
        <v>85057</v>
      </c>
    </row>
    <row r="17" spans="1:26" ht="18.75" customHeight="1">
      <c r="A17" s="15" t="s">
        <v>16</v>
      </c>
      <c r="B17" s="14">
        <v>10139</v>
      </c>
      <c r="C17" s="14">
        <v>7904</v>
      </c>
      <c r="D17" s="14">
        <v>8119</v>
      </c>
      <c r="E17" s="14">
        <v>1312</v>
      </c>
      <c r="F17" s="14">
        <v>7598</v>
      </c>
      <c r="G17" s="14">
        <v>10636</v>
      </c>
      <c r="H17" s="14">
        <v>7327</v>
      </c>
      <c r="I17" s="14">
        <v>2062</v>
      </c>
      <c r="J17" s="14">
        <v>9838</v>
      </c>
      <c r="K17" s="14">
        <v>6560</v>
      </c>
      <c r="L17" s="14">
        <v>8269</v>
      </c>
      <c r="M17" s="14">
        <v>3304</v>
      </c>
      <c r="N17" s="14">
        <v>1820</v>
      </c>
      <c r="O17" s="12">
        <f t="shared" si="2"/>
        <v>84888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13</v>
      </c>
      <c r="C18" s="14">
        <v>13</v>
      </c>
      <c r="D18" s="14">
        <v>14</v>
      </c>
      <c r="E18" s="14">
        <v>3</v>
      </c>
      <c r="F18" s="14">
        <v>9</v>
      </c>
      <c r="G18" s="14">
        <v>10</v>
      </c>
      <c r="H18" s="14">
        <v>18</v>
      </c>
      <c r="I18" s="14">
        <v>2</v>
      </c>
      <c r="J18" s="14">
        <v>0</v>
      </c>
      <c r="K18" s="14">
        <v>8</v>
      </c>
      <c r="L18" s="14">
        <v>5</v>
      </c>
      <c r="M18" s="14">
        <v>5</v>
      </c>
      <c r="N18" s="14">
        <v>2</v>
      </c>
      <c r="O18" s="12">
        <f t="shared" si="2"/>
        <v>102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4</v>
      </c>
      <c r="D19" s="14">
        <v>7</v>
      </c>
      <c r="E19" s="14">
        <v>1</v>
      </c>
      <c r="F19" s="14">
        <v>11</v>
      </c>
      <c r="G19" s="14">
        <v>7</v>
      </c>
      <c r="H19" s="14">
        <v>9</v>
      </c>
      <c r="I19" s="14">
        <v>1</v>
      </c>
      <c r="J19" s="14">
        <v>6</v>
      </c>
      <c r="K19" s="14">
        <v>6</v>
      </c>
      <c r="L19" s="14">
        <v>6</v>
      </c>
      <c r="M19" s="14">
        <v>5</v>
      </c>
      <c r="N19" s="14">
        <v>0</v>
      </c>
      <c r="O19" s="12">
        <f t="shared" si="2"/>
        <v>67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143046</v>
      </c>
      <c r="C20" s="18">
        <f>C21+C22+C23</f>
        <v>89242</v>
      </c>
      <c r="D20" s="18">
        <f>D21+D22+D23</f>
        <v>84084</v>
      </c>
      <c r="E20" s="18">
        <f>E21+E22+E23</f>
        <v>14622</v>
      </c>
      <c r="F20" s="18">
        <f aca="true" t="shared" si="6" ref="F20:N20">F21+F22+F23</f>
        <v>76936</v>
      </c>
      <c r="G20" s="18">
        <f t="shared" si="6"/>
        <v>97906</v>
      </c>
      <c r="H20" s="18">
        <f>H21+H22+H23</f>
        <v>95208</v>
      </c>
      <c r="I20" s="18">
        <f>I21+I22+I23</f>
        <v>24999</v>
      </c>
      <c r="J20" s="18">
        <f>J21+J22+J23</f>
        <v>109453</v>
      </c>
      <c r="K20" s="18">
        <f>K21+K22+K23</f>
        <v>77307</v>
      </c>
      <c r="L20" s="18">
        <f>L21+L22+L23</f>
        <v>110525</v>
      </c>
      <c r="M20" s="18">
        <f t="shared" si="6"/>
        <v>44350</v>
      </c>
      <c r="N20" s="18">
        <f t="shared" si="6"/>
        <v>25698</v>
      </c>
      <c r="O20" s="12">
        <f aca="true" t="shared" si="7" ref="O20:O26">SUM(B20:N20)</f>
        <v>993376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72940</v>
      </c>
      <c r="C21" s="14">
        <v>48201</v>
      </c>
      <c r="D21" s="14">
        <v>43244</v>
      </c>
      <c r="E21" s="14">
        <v>7787</v>
      </c>
      <c r="F21" s="14">
        <v>39579</v>
      </c>
      <c r="G21" s="14">
        <v>50383</v>
      </c>
      <c r="H21" s="14">
        <v>51819</v>
      </c>
      <c r="I21" s="14">
        <v>13918</v>
      </c>
      <c r="J21" s="14">
        <v>57535</v>
      </c>
      <c r="K21" s="14">
        <v>40267</v>
      </c>
      <c r="L21" s="14">
        <v>56439</v>
      </c>
      <c r="M21" s="14">
        <v>22538</v>
      </c>
      <c r="N21" s="14">
        <v>12539</v>
      </c>
      <c r="O21" s="12">
        <f t="shared" si="7"/>
        <v>517189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66258</v>
      </c>
      <c r="C22" s="14">
        <v>37698</v>
      </c>
      <c r="D22" s="14">
        <v>38877</v>
      </c>
      <c r="E22" s="14">
        <v>6309</v>
      </c>
      <c r="F22" s="14">
        <v>34666</v>
      </c>
      <c r="G22" s="14">
        <v>43637</v>
      </c>
      <c r="H22" s="14">
        <v>40733</v>
      </c>
      <c r="I22" s="14">
        <v>10389</v>
      </c>
      <c r="J22" s="14">
        <v>49223</v>
      </c>
      <c r="K22" s="14">
        <v>34812</v>
      </c>
      <c r="L22" s="14">
        <v>51318</v>
      </c>
      <c r="M22" s="14">
        <v>20474</v>
      </c>
      <c r="N22" s="14">
        <v>12535</v>
      </c>
      <c r="O22" s="12">
        <f t="shared" si="7"/>
        <v>446929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3848</v>
      </c>
      <c r="C23" s="14">
        <v>3343</v>
      </c>
      <c r="D23" s="14">
        <v>1963</v>
      </c>
      <c r="E23" s="14">
        <v>526</v>
      </c>
      <c r="F23" s="14">
        <v>2691</v>
      </c>
      <c r="G23" s="14">
        <v>3886</v>
      </c>
      <c r="H23" s="14">
        <v>2656</v>
      </c>
      <c r="I23" s="14">
        <v>692</v>
      </c>
      <c r="J23" s="14">
        <v>2695</v>
      </c>
      <c r="K23" s="14">
        <v>2228</v>
      </c>
      <c r="L23" s="14">
        <v>2768</v>
      </c>
      <c r="M23" s="14">
        <v>1338</v>
      </c>
      <c r="N23" s="14">
        <v>624</v>
      </c>
      <c r="O23" s="12">
        <f t="shared" si="7"/>
        <v>29258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158055</v>
      </c>
      <c r="C24" s="14">
        <f>C25+C26</f>
        <v>117916</v>
      </c>
      <c r="D24" s="14">
        <f>D25+D26</f>
        <v>114430</v>
      </c>
      <c r="E24" s="14">
        <f>E25+E26</f>
        <v>23278</v>
      </c>
      <c r="F24" s="14">
        <f aca="true" t="shared" si="8" ref="F24:N24">F25+F26</f>
        <v>108034</v>
      </c>
      <c r="G24" s="14">
        <f t="shared" si="8"/>
        <v>134752</v>
      </c>
      <c r="H24" s="14">
        <f>H25+H26</f>
        <v>105169</v>
      </c>
      <c r="I24" s="14">
        <f>I25+I26</f>
        <v>27074</v>
      </c>
      <c r="J24" s="14">
        <f>J25+J26</f>
        <v>113876</v>
      </c>
      <c r="K24" s="14">
        <f>K25+K26</f>
        <v>93543</v>
      </c>
      <c r="L24" s="14">
        <f>L25+L26</f>
        <v>95003</v>
      </c>
      <c r="M24" s="14">
        <f t="shared" si="8"/>
        <v>32898</v>
      </c>
      <c r="N24" s="14">
        <f t="shared" si="8"/>
        <v>19307</v>
      </c>
      <c r="O24" s="12">
        <f t="shared" si="7"/>
        <v>1143335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78287</v>
      </c>
      <c r="C25" s="14">
        <v>65926</v>
      </c>
      <c r="D25" s="14">
        <v>62218</v>
      </c>
      <c r="E25" s="14">
        <v>14045</v>
      </c>
      <c r="F25" s="14">
        <v>60798</v>
      </c>
      <c r="G25" s="14">
        <v>79533</v>
      </c>
      <c r="H25" s="14">
        <v>63943</v>
      </c>
      <c r="I25" s="14">
        <v>17770</v>
      </c>
      <c r="J25" s="14">
        <v>57602</v>
      </c>
      <c r="K25" s="14">
        <v>52207</v>
      </c>
      <c r="L25" s="14">
        <v>49179</v>
      </c>
      <c r="M25" s="14">
        <v>17276</v>
      </c>
      <c r="N25" s="14">
        <v>9048</v>
      </c>
      <c r="O25" s="12">
        <f t="shared" si="7"/>
        <v>627832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79768</v>
      </c>
      <c r="C26" s="14">
        <v>51990</v>
      </c>
      <c r="D26" s="14">
        <v>52212</v>
      </c>
      <c r="E26" s="14">
        <v>9233</v>
      </c>
      <c r="F26" s="14">
        <v>47236</v>
      </c>
      <c r="G26" s="14">
        <v>55219</v>
      </c>
      <c r="H26" s="14">
        <v>41226</v>
      </c>
      <c r="I26" s="14">
        <v>9304</v>
      </c>
      <c r="J26" s="14">
        <v>56274</v>
      </c>
      <c r="K26" s="14">
        <v>41336</v>
      </c>
      <c r="L26" s="14">
        <v>45824</v>
      </c>
      <c r="M26" s="14">
        <v>15622</v>
      </c>
      <c r="N26" s="14">
        <v>10259</v>
      </c>
      <c r="O26" s="12">
        <f t="shared" si="7"/>
        <v>515503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47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1157499.2552</v>
      </c>
      <c r="C36" s="59">
        <f aca="true" t="shared" si="11" ref="C36:N36">C37+C38+C39+C40</f>
        <v>894364.4622999999</v>
      </c>
      <c r="D36" s="59">
        <f t="shared" si="11"/>
        <v>790994.5096</v>
      </c>
      <c r="E36" s="59">
        <f t="shared" si="11"/>
        <v>204289.35689999998</v>
      </c>
      <c r="F36" s="59">
        <f t="shared" si="11"/>
        <v>792419.824</v>
      </c>
      <c r="G36" s="59">
        <f t="shared" si="11"/>
        <v>795102.6766</v>
      </c>
      <c r="H36" s="59">
        <f t="shared" si="11"/>
        <v>814211.4388</v>
      </c>
      <c r="I36" s="59">
        <f>I37+I38+I39+I40</f>
        <v>221249.4284</v>
      </c>
      <c r="J36" s="59">
        <f>J37+J38+J39+J40</f>
        <v>931344.6482</v>
      </c>
      <c r="K36" s="59">
        <f>K37+K38+K39+K40</f>
        <v>809470.8892</v>
      </c>
      <c r="L36" s="59">
        <f>L37+L38+L39+L40</f>
        <v>906641.8842</v>
      </c>
      <c r="M36" s="59">
        <f t="shared" si="11"/>
        <v>485120.29600000003</v>
      </c>
      <c r="N36" s="59">
        <f t="shared" si="11"/>
        <v>249847.12219999998</v>
      </c>
      <c r="O36" s="59">
        <f>O37+O38+O39+O40</f>
        <v>9052555.791599998</v>
      </c>
    </row>
    <row r="37" spans="1:15" ht="18.75" customHeight="1">
      <c r="A37" s="56" t="s">
        <v>50</v>
      </c>
      <c r="B37" s="53">
        <f aca="true" t="shared" si="12" ref="B37:N37">B29*B7</f>
        <v>1152722.5952</v>
      </c>
      <c r="C37" s="53">
        <f t="shared" si="12"/>
        <v>890244.8722999999</v>
      </c>
      <c r="D37" s="53">
        <f t="shared" si="12"/>
        <v>780805.6396</v>
      </c>
      <c r="E37" s="53">
        <f t="shared" si="12"/>
        <v>204289.35689999998</v>
      </c>
      <c r="F37" s="53">
        <f t="shared" si="12"/>
        <v>789501.984</v>
      </c>
      <c r="G37" s="53">
        <f t="shared" si="12"/>
        <v>790326.7866</v>
      </c>
      <c r="H37" s="53">
        <f t="shared" si="12"/>
        <v>810710.5788</v>
      </c>
      <c r="I37" s="53">
        <f>I29*I7</f>
        <v>221249.4284</v>
      </c>
      <c r="J37" s="53">
        <f>J29*J7</f>
        <v>922006.2682</v>
      </c>
      <c r="K37" s="53">
        <f>K29*K7</f>
        <v>795449.6592</v>
      </c>
      <c r="L37" s="53">
        <f>L29*L7</f>
        <v>897923.3142</v>
      </c>
      <c r="M37" s="53">
        <f t="shared" si="12"/>
        <v>479796.856</v>
      </c>
      <c r="N37" s="53">
        <f t="shared" si="12"/>
        <v>248832.5122</v>
      </c>
      <c r="O37" s="55">
        <f>SUM(B37:N37)</f>
        <v>8983859.851599999</v>
      </c>
    </row>
    <row r="38" spans="1:15" ht="18.75" customHeight="1">
      <c r="A38" s="56" t="s">
        <v>51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52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53</v>
      </c>
      <c r="B40" s="53">
        <v>4776.66</v>
      </c>
      <c r="C40" s="53">
        <v>4119.59</v>
      </c>
      <c r="D40" s="53">
        <v>10188.87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+B43+B46+B58+B59+B60-B62</f>
        <v>-75368</v>
      </c>
      <c r="C42" s="25">
        <f aca="true" t="shared" si="15" ref="C42:O42">+C43+C46+C58+C59+C60-C62</f>
        <v>-79744</v>
      </c>
      <c r="D42" s="25">
        <f t="shared" si="15"/>
        <v>-76940.17</v>
      </c>
      <c r="E42" s="25">
        <f t="shared" si="15"/>
        <v>-10188</v>
      </c>
      <c r="F42" s="25">
        <f t="shared" si="15"/>
        <v>-49028</v>
      </c>
      <c r="G42" s="25">
        <f t="shared" si="15"/>
        <v>-68476</v>
      </c>
      <c r="H42" s="25">
        <f t="shared" si="15"/>
        <v>-78132</v>
      </c>
      <c r="I42" s="25">
        <f t="shared" si="15"/>
        <v>-22396</v>
      </c>
      <c r="J42" s="25">
        <f t="shared" si="15"/>
        <v>-43644</v>
      </c>
      <c r="K42" s="25">
        <f t="shared" si="15"/>
        <v>-59268</v>
      </c>
      <c r="L42" s="25">
        <f t="shared" si="15"/>
        <v>-46284</v>
      </c>
      <c r="M42" s="25">
        <f t="shared" si="15"/>
        <v>-32036</v>
      </c>
      <c r="N42" s="25">
        <f t="shared" si="15"/>
        <v>-22254.61</v>
      </c>
      <c r="O42" s="25">
        <f t="shared" si="15"/>
        <v>-663758.78</v>
      </c>
    </row>
    <row r="43" spans="1:15" ht="18.75" customHeight="1">
      <c r="A43" s="17" t="s">
        <v>55</v>
      </c>
      <c r="B43" s="26">
        <f>B44+B45</f>
        <v>-75368</v>
      </c>
      <c r="C43" s="26">
        <f>C44+C45</f>
        <v>-79744</v>
      </c>
      <c r="D43" s="26">
        <f>D44+D45</f>
        <v>-53016</v>
      </c>
      <c r="E43" s="26">
        <f>E44+E45</f>
        <v>-10188</v>
      </c>
      <c r="F43" s="26">
        <f aca="true" t="shared" si="16" ref="F43:N43">F44+F45</f>
        <v>-48528</v>
      </c>
      <c r="G43" s="26">
        <f t="shared" si="16"/>
        <v>-67976</v>
      </c>
      <c r="H43" s="26">
        <f t="shared" si="16"/>
        <v>-78132</v>
      </c>
      <c r="I43" s="26">
        <f>I44+I45</f>
        <v>-21396</v>
      </c>
      <c r="J43" s="26">
        <f>J44+J45</f>
        <v>-43644</v>
      </c>
      <c r="K43" s="26">
        <f>K44+K45</f>
        <v>-59268</v>
      </c>
      <c r="L43" s="26">
        <f>L44+L45</f>
        <v>-46284</v>
      </c>
      <c r="M43" s="26">
        <f t="shared" si="16"/>
        <v>-32036</v>
      </c>
      <c r="N43" s="26">
        <f t="shared" si="16"/>
        <v>-21240</v>
      </c>
      <c r="O43" s="25">
        <f aca="true" t="shared" si="17" ref="O43:O62">SUM(B43:N43)</f>
        <v>-636820</v>
      </c>
    </row>
    <row r="44" spans="1:26" ht="18.75" customHeight="1">
      <c r="A44" s="13" t="s">
        <v>56</v>
      </c>
      <c r="B44" s="20">
        <f>ROUND(-B9*$D$3,2)</f>
        <v>-75368</v>
      </c>
      <c r="C44" s="20">
        <f>ROUND(-C9*$D$3,2)</f>
        <v>-79744</v>
      </c>
      <c r="D44" s="20">
        <f>ROUND(-D9*$D$3,2)</f>
        <v>-53016</v>
      </c>
      <c r="E44" s="20">
        <f>ROUND(-E9*$D$3,2)</f>
        <v>-10188</v>
      </c>
      <c r="F44" s="20">
        <f aca="true" t="shared" si="18" ref="F44:N44">ROUND(-F9*$D$3,2)</f>
        <v>-48528</v>
      </c>
      <c r="G44" s="20">
        <f t="shared" si="18"/>
        <v>-67976</v>
      </c>
      <c r="H44" s="20">
        <f t="shared" si="18"/>
        <v>-78132</v>
      </c>
      <c r="I44" s="20">
        <f>ROUND(-I9*$D$3,2)</f>
        <v>-21396</v>
      </c>
      <c r="J44" s="20">
        <f>ROUND(-J9*$D$3,2)</f>
        <v>-43644</v>
      </c>
      <c r="K44" s="20">
        <f>ROUND(-K9*$D$3,2)</f>
        <v>-59268</v>
      </c>
      <c r="L44" s="20">
        <f>ROUND(-L9*$D$3,2)</f>
        <v>-46284</v>
      </c>
      <c r="M44" s="20">
        <f t="shared" si="18"/>
        <v>-32036</v>
      </c>
      <c r="N44" s="20">
        <f t="shared" si="18"/>
        <v>-21240</v>
      </c>
      <c r="O44" s="46">
        <f t="shared" si="17"/>
        <v>-636820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-23924.17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-25924.17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-500-23424.17</f>
        <v>-23924.17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-25924.17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-9209.78</v>
      </c>
      <c r="O60" s="24">
        <f t="shared" si="17"/>
        <v>-9209.78</v>
      </c>
    </row>
    <row r="61" spans="1:26" ht="15.75">
      <c r="A61" s="2" t="s">
        <v>68</v>
      </c>
      <c r="B61" s="29">
        <f aca="true" t="shared" si="21" ref="B61:N61">+B36+B42</f>
        <v>1082131.2552</v>
      </c>
      <c r="C61" s="29">
        <f t="shared" si="21"/>
        <v>814620.4622999999</v>
      </c>
      <c r="D61" s="29">
        <f t="shared" si="21"/>
        <v>714054.3396</v>
      </c>
      <c r="E61" s="29">
        <f t="shared" si="21"/>
        <v>194101.35689999998</v>
      </c>
      <c r="F61" s="29">
        <f t="shared" si="21"/>
        <v>743391.824</v>
      </c>
      <c r="G61" s="29">
        <f t="shared" si="21"/>
        <v>726626.6766</v>
      </c>
      <c r="H61" s="29">
        <f t="shared" si="21"/>
        <v>736079.4388</v>
      </c>
      <c r="I61" s="29">
        <f t="shared" si="21"/>
        <v>198853.4284</v>
      </c>
      <c r="J61" s="29">
        <f>+J36+J42</f>
        <v>887700.6482</v>
      </c>
      <c r="K61" s="29">
        <f>+K36+K42</f>
        <v>750202.8892</v>
      </c>
      <c r="L61" s="29">
        <f>+L36+L42</f>
        <v>860357.8842</v>
      </c>
      <c r="M61" s="29">
        <f t="shared" si="21"/>
        <v>453084.29600000003</v>
      </c>
      <c r="N61" s="29">
        <f t="shared" si="21"/>
        <v>227592.5122</v>
      </c>
      <c r="O61" s="29">
        <f>SUM(B61:N61)</f>
        <v>8388797.011599999</v>
      </c>
      <c r="P61"/>
      <c r="Q61"/>
      <c r="R61"/>
      <c r="S61"/>
      <c r="T61"/>
      <c r="U61"/>
      <c r="V61"/>
      <c r="W61"/>
      <c r="X61"/>
      <c r="Y61"/>
      <c r="Z61"/>
    </row>
    <row r="62" spans="1:17" ht="19.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-8195.17</v>
      </c>
      <c r="O62" s="47">
        <f t="shared" si="17"/>
        <v>-8195.17</v>
      </c>
      <c r="Q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1082131.25</v>
      </c>
      <c r="C64" s="36">
        <f aca="true" t="shared" si="22" ref="C64:N64">SUM(C65:C78)</f>
        <v>814620.46</v>
      </c>
      <c r="D64" s="36">
        <f t="shared" si="22"/>
        <v>714054.34</v>
      </c>
      <c r="E64" s="36">
        <f t="shared" si="22"/>
        <v>194101.36</v>
      </c>
      <c r="F64" s="36">
        <f t="shared" si="22"/>
        <v>743391.82</v>
      </c>
      <c r="G64" s="36">
        <f t="shared" si="22"/>
        <v>726626.68</v>
      </c>
      <c r="H64" s="36">
        <f t="shared" si="22"/>
        <v>736079.44</v>
      </c>
      <c r="I64" s="36">
        <f t="shared" si="22"/>
        <v>198853.43</v>
      </c>
      <c r="J64" s="36">
        <f t="shared" si="22"/>
        <v>887700.64</v>
      </c>
      <c r="K64" s="36">
        <f t="shared" si="22"/>
        <v>750202.89</v>
      </c>
      <c r="L64" s="36">
        <f t="shared" si="22"/>
        <v>860357.88</v>
      </c>
      <c r="M64" s="36">
        <f t="shared" si="22"/>
        <v>453084.3</v>
      </c>
      <c r="N64" s="36">
        <f t="shared" si="22"/>
        <v>227592.51</v>
      </c>
      <c r="O64" s="29">
        <f>SUM(O65:O78)</f>
        <v>8388796.999999998</v>
      </c>
    </row>
    <row r="65" spans="1:16" ht="18.75" customHeight="1">
      <c r="A65" s="17" t="s">
        <v>70</v>
      </c>
      <c r="B65" s="36">
        <v>210010.62</v>
      </c>
      <c r="C65" s="36">
        <v>232245.69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442256.31</v>
      </c>
      <c r="P65"/>
    </row>
    <row r="66" spans="1:16" ht="18.75" customHeight="1">
      <c r="A66" s="17" t="s">
        <v>71</v>
      </c>
      <c r="B66" s="36">
        <v>872120.63</v>
      </c>
      <c r="C66" s="36">
        <v>582374.77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1454495.4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f>703865.47+10188.87</f>
        <v>714054.34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714054.34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194101.36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194101.36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743391.82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743391.82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726626.68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726626.68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736079.44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736079.44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198853.43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198853.43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887700.64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887700.64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750202.89</v>
      </c>
      <c r="L74" s="35">
        <v>0</v>
      </c>
      <c r="M74" s="35">
        <v>0</v>
      </c>
      <c r="N74" s="35">
        <v>0</v>
      </c>
      <c r="O74" s="29">
        <f t="shared" si="23"/>
        <v>750202.89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860357.88</v>
      </c>
      <c r="M75" s="35">
        <v>0</v>
      </c>
      <c r="N75" s="60">
        <v>0</v>
      </c>
      <c r="O75" s="26">
        <f t="shared" si="23"/>
        <v>860357.88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453084.3</v>
      </c>
      <c r="N76" s="35">
        <v>0</v>
      </c>
      <c r="O76" s="29">
        <f t="shared" si="23"/>
        <v>453084.3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227592.51</v>
      </c>
      <c r="O77" s="26">
        <f t="shared" si="23"/>
        <v>227592.51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2.451902230958068</v>
      </c>
      <c r="C82" s="44">
        <v>2.6038993217491084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68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2018-08-20T18:08:02Z</dcterms:modified>
  <cp:category/>
  <cp:version/>
  <cp:contentType/>
  <cp:contentStatus/>
</cp:coreProperties>
</file>