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<sst xmlns="http://schemas.openxmlformats.org/spreadsheetml/2006/main" count="114" uniqueCount="112">
  <si>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</si>
  <si>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</si>
  <si>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</si>
  <si>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</si>
  <si>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</si>
  <si>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</si>
  <si>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</si>
  <si>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</si>
  <si>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</si>
  <si>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</si>
  <si>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</si>
  <si>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</si>
  <si>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</si>
  <si>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</si>
  <si>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</si>
  <si>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</si>
  <si>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</si>
  <si>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</si>
  <si>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</si>
  <si>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</si>
  <si>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</si>
  <si>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</si>
  <si>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</si>
  <si>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</si>
  <si>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</si>
  <si>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</si>
  <si>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</si>
  <si>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</si>
  <si>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</si>
  <si>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</si>
  <si>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</si>
  <si>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</si>
  <si>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</si>
  <si>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</si>
  <si>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</si>
  <si>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</si>
  <si>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</si>
  <si>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</si>
  <si>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</si>
  <si>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</si>
  <si>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</si>
  <si>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</si>
  <si>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</si>
  <si>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</si>
  <si>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</si>
  <si>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</si>
  <si>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</si>
  <si>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</si>
  <si>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</si>
  <si>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</si>
  <si>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</si>
  <si>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</si>
  <si>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</si>
  <si>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</si>
  <si>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</si>
  <si>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</si>
  <si>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</si>
  <si>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</si>
  <si>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</si>
  <si>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</si>
  <si>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</si>
  <si>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</si>
  <si>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</si>
  <si>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</si>
  <si>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</si>
  <si>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</si>
  <si>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</si>
  <si>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</si>
  <si>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</si>
  <si>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</si>
  <si>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</si>
  <si>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</si>
  <si>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</si>
  <si>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</si>
  <si>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</si>
  <si>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</si>
  <si>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</si>
  <si>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</si>
  <si>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</si>
  <si>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</si>
  <si>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</si>
  <si>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</si>
  <si>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</si>
  <si>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</si>
  <si>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</si>
  <si>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</si>
  <si>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</si>
  <si>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</si>
  <si>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</si>
  <si>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</si>
  <si>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</si>
  <si>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</si>
  <si>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</si>
  <si>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</si>
  <si>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</si>
  <si>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</si>
  <si>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</si>
  <si>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</si>
  <si>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</si>
  <si>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</si>
  <si>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</si>
  <si>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</si>
  <si>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</si>
  <si>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</si>
  <si>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</si>
  <si>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</si>
  <si>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</si>
  <si>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</si>
  <si>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</si>
  <si>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13/08/18 - VENCIMENTO 20/08/18</t>
  </si>
  <si>
    <t>6.1. Saldo final</t>
  </si>
  <si>
    <t>5.5. Saldo Inicial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</si>
</sst>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6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6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6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7.12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5" t="s">
        <v>29</v>
      </c>
      <c r="I6" s="65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507971</v>
      </c>
      <c r="C7" s="10">
        <f>C8+C20+C24</f>
        <v>372968</v>
      </c>
      <c r="D7" s="10">
        <f>D8+D20+D24</f>
        <v>385148</v>
      </c>
      <c r="E7" s="10">
        <f>E8+E20+E24</f>
        <v>65678</v>
      </c>
      <c r="F7" s="10">
        <f aca="true" t="shared" si="0" ref="F7:N7">F8+F20+F24</f>
        <v>335639</v>
      </c>
      <c r="G7" s="10">
        <f t="shared" si="0"/>
        <v>434394</v>
      </c>
      <c r="H7" s="10">
        <f>H8+H20+H24</f>
        <v>356341</v>
      </c>
      <c r="I7" s="10">
        <f>I8+I20+I24</f>
        <v>94551</v>
      </c>
      <c r="J7" s="10">
        <f>J8+J20+J24</f>
        <v>410394</v>
      </c>
      <c r="K7" s="10">
        <f>K8+K20+K24</f>
        <v>310112</v>
      </c>
      <c r="L7" s="10">
        <f>L8+L20+L24</f>
        <v>350840</v>
      </c>
      <c r="M7" s="10">
        <f t="shared" si="0"/>
        <v>150921</v>
      </c>
      <c r="N7" s="10">
        <f t="shared" si="0"/>
        <v>92222</v>
      </c>
      <c r="O7" s="10">
        <f>+O8+O20+O24</f>
        <v>3867179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220558</v>
      </c>
      <c r="C8" s="12">
        <f>+C9+C12+C16</f>
        <v>174877</v>
      </c>
      <c r="D8" s="12">
        <f>+D9+D12+D16</f>
        <v>194652</v>
      </c>
      <c r="E8" s="12">
        <f>+E9+E12+E16</f>
        <v>29674</v>
      </c>
      <c r="F8" s="12">
        <f aca="true" t="shared" si="1" ref="F8:N8">+F9+F12+F16</f>
        <v>159916</v>
      </c>
      <c r="G8" s="12">
        <f t="shared" si="1"/>
        <v>210099</v>
      </c>
      <c r="H8" s="12">
        <f>+H9+H12+H16</f>
        <v>166239</v>
      </c>
      <c r="I8" s="12">
        <f>+I9+I12+I16</f>
        <v>46087</v>
      </c>
      <c r="J8" s="12">
        <f>+J9+J12+J16</f>
        <v>196448</v>
      </c>
      <c r="K8" s="12">
        <f>+K9+K12+K16</f>
        <v>146213</v>
      </c>
      <c r="L8" s="12">
        <f>+L9+L12+L16</f>
        <v>156692</v>
      </c>
      <c r="M8" s="12">
        <f t="shared" si="1"/>
        <v>77329</v>
      </c>
      <c r="N8" s="12">
        <f t="shared" si="1"/>
        <v>48391</v>
      </c>
      <c r="O8" s="12">
        <f>SUM(B8:N8)</f>
        <v>1827175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20451</v>
      </c>
      <c r="C9" s="14">
        <v>21147</v>
      </c>
      <c r="D9" s="14">
        <v>14713</v>
      </c>
      <c r="E9" s="14">
        <v>2628</v>
      </c>
      <c r="F9" s="14">
        <v>12702</v>
      </c>
      <c r="G9" s="14">
        <v>18448</v>
      </c>
      <c r="H9" s="14">
        <v>19620</v>
      </c>
      <c r="I9" s="14">
        <v>5375</v>
      </c>
      <c r="J9" s="14">
        <v>11976</v>
      </c>
      <c r="K9" s="14">
        <v>15854</v>
      </c>
      <c r="L9" s="14">
        <v>12439</v>
      </c>
      <c r="M9" s="14">
        <v>8530</v>
      </c>
      <c r="N9" s="14">
        <v>5447</v>
      </c>
      <c r="O9" s="12">
        <f aca="true" t="shared" si="2" ref="O9:O19">SUM(B9:N9)</f>
        <v>169330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20451</v>
      </c>
      <c r="C10" s="14">
        <f>+C9-C11</f>
        <v>21147</v>
      </c>
      <c r="D10" s="14">
        <f>+D9-D11</f>
        <v>14713</v>
      </c>
      <c r="E10" s="14">
        <f>+E9-E11</f>
        <v>2628</v>
      </c>
      <c r="F10" s="14">
        <f aca="true" t="shared" si="3" ref="F10:N10">+F9-F11</f>
        <v>12702</v>
      </c>
      <c r="G10" s="14">
        <f t="shared" si="3"/>
        <v>18448</v>
      </c>
      <c r="H10" s="14">
        <f>+H9-H11</f>
        <v>19620</v>
      </c>
      <c r="I10" s="14">
        <f>+I9-I11</f>
        <v>5375</v>
      </c>
      <c r="J10" s="14">
        <f>+J9-J11</f>
        <v>11976</v>
      </c>
      <c r="K10" s="14">
        <f>+K9-K11</f>
        <v>15854</v>
      </c>
      <c r="L10" s="14">
        <f>+L9-L11</f>
        <v>12439</v>
      </c>
      <c r="M10" s="14">
        <f t="shared" si="3"/>
        <v>8530</v>
      </c>
      <c r="N10" s="14">
        <f t="shared" si="3"/>
        <v>5447</v>
      </c>
      <c r="O10" s="12">
        <f t="shared" si="2"/>
        <v>169330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190189</v>
      </c>
      <c r="C12" s="14">
        <f>C13+C14+C15</f>
        <v>146104</v>
      </c>
      <c r="D12" s="14">
        <f>D13+D14+D15</f>
        <v>171985</v>
      </c>
      <c r="E12" s="14">
        <f>E13+E14+E15</f>
        <v>25807</v>
      </c>
      <c r="F12" s="14">
        <f aca="true" t="shared" si="4" ref="F12:N12">F13+F14+F15</f>
        <v>139830</v>
      </c>
      <c r="G12" s="14">
        <f t="shared" si="4"/>
        <v>181466</v>
      </c>
      <c r="H12" s="14">
        <f>H13+H14+H15</f>
        <v>139414</v>
      </c>
      <c r="I12" s="14">
        <f>I13+I14+I15</f>
        <v>38732</v>
      </c>
      <c r="J12" s="14">
        <f>J13+J14+J15</f>
        <v>174840</v>
      </c>
      <c r="K12" s="14">
        <f>K13+K14+K15</f>
        <v>123726</v>
      </c>
      <c r="L12" s="14">
        <f>L13+L14+L15</f>
        <v>136325</v>
      </c>
      <c r="M12" s="14">
        <f t="shared" si="4"/>
        <v>65627</v>
      </c>
      <c r="N12" s="14">
        <f t="shared" si="4"/>
        <v>41191</v>
      </c>
      <c r="O12" s="12">
        <f t="shared" si="2"/>
        <v>1575236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88296</v>
      </c>
      <c r="C13" s="14">
        <v>68426</v>
      </c>
      <c r="D13" s="14">
        <v>78925</v>
      </c>
      <c r="E13" s="14">
        <v>12050</v>
      </c>
      <c r="F13" s="14">
        <v>63420</v>
      </c>
      <c r="G13" s="14">
        <v>82533</v>
      </c>
      <c r="H13" s="14">
        <v>66556</v>
      </c>
      <c r="I13" s="14">
        <v>18720</v>
      </c>
      <c r="J13" s="14">
        <v>82793</v>
      </c>
      <c r="K13" s="14">
        <v>56294</v>
      </c>
      <c r="L13" s="14">
        <v>62533</v>
      </c>
      <c r="M13" s="14">
        <v>29382</v>
      </c>
      <c r="N13" s="14">
        <v>18107</v>
      </c>
      <c r="O13" s="12">
        <f t="shared" si="2"/>
        <v>728035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94517</v>
      </c>
      <c r="C14" s="14">
        <v>68771</v>
      </c>
      <c r="D14" s="14">
        <v>87785</v>
      </c>
      <c r="E14" s="14">
        <v>12504</v>
      </c>
      <c r="F14" s="14">
        <v>69737</v>
      </c>
      <c r="G14" s="14">
        <v>88261</v>
      </c>
      <c r="H14" s="14">
        <v>66017</v>
      </c>
      <c r="I14" s="14">
        <v>18179</v>
      </c>
      <c r="J14" s="14">
        <v>86801</v>
      </c>
      <c r="K14" s="14">
        <v>62100</v>
      </c>
      <c r="L14" s="14">
        <v>68995</v>
      </c>
      <c r="M14" s="14">
        <v>33373</v>
      </c>
      <c r="N14" s="14">
        <v>21636</v>
      </c>
      <c r="O14" s="12">
        <f t="shared" si="2"/>
        <v>778676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7376</v>
      </c>
      <c r="C15" s="14">
        <v>8907</v>
      </c>
      <c r="D15" s="14">
        <v>5275</v>
      </c>
      <c r="E15" s="14">
        <v>1253</v>
      </c>
      <c r="F15" s="14">
        <v>6673</v>
      </c>
      <c r="G15" s="14">
        <v>10672</v>
      </c>
      <c r="H15" s="14">
        <v>6841</v>
      </c>
      <c r="I15" s="14">
        <v>1833</v>
      </c>
      <c r="J15" s="14">
        <v>5246</v>
      </c>
      <c r="K15" s="14">
        <v>5332</v>
      </c>
      <c r="L15" s="14">
        <v>4797</v>
      </c>
      <c r="M15" s="14">
        <v>2872</v>
      </c>
      <c r="N15" s="14">
        <v>1448</v>
      </c>
      <c r="O15" s="12">
        <f t="shared" si="2"/>
        <v>68525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9918</v>
      </c>
      <c r="C16" s="14">
        <f>C17+C18+C19</f>
        <v>7626</v>
      </c>
      <c r="D16" s="14">
        <f>D17+D18+D19</f>
        <v>7954</v>
      </c>
      <c r="E16" s="14">
        <f>E17+E18+E19</f>
        <v>1239</v>
      </c>
      <c r="F16" s="14">
        <f aca="true" t="shared" si="5" ref="F16:N16">F17+F18+F19</f>
        <v>7384</v>
      </c>
      <c r="G16" s="14">
        <f t="shared" si="5"/>
        <v>10185</v>
      </c>
      <c r="H16" s="14">
        <f>H17+H18+H19</f>
        <v>7205</v>
      </c>
      <c r="I16" s="14">
        <f>I17+I18+I19</f>
        <v>1980</v>
      </c>
      <c r="J16" s="14">
        <f>J17+J18+J19</f>
        <v>9632</v>
      </c>
      <c r="K16" s="14">
        <f>K17+K18+K19</f>
        <v>6633</v>
      </c>
      <c r="L16" s="14">
        <f>L17+L18+L19</f>
        <v>7928</v>
      </c>
      <c r="M16" s="14">
        <f t="shared" si="5"/>
        <v>3172</v>
      </c>
      <c r="N16" s="14">
        <f t="shared" si="5"/>
        <v>1753</v>
      </c>
      <c r="O16" s="12">
        <f t="shared" si="2"/>
        <v>82609</v>
      </c>
    </row>
    <row r="17" spans="1:26" ht="18.75" customHeight="1">
      <c r="A17" s="15" t="s">
        <v>16</v>
      </c>
      <c r="B17" s="14">
        <v>9902</v>
      </c>
      <c r="C17" s="14">
        <v>7606</v>
      </c>
      <c r="D17" s="14">
        <v>7943</v>
      </c>
      <c r="E17" s="14">
        <v>1238</v>
      </c>
      <c r="F17" s="14">
        <v>7376</v>
      </c>
      <c r="G17" s="14">
        <v>10167</v>
      </c>
      <c r="H17" s="14">
        <v>7186</v>
      </c>
      <c r="I17" s="14">
        <v>1977</v>
      </c>
      <c r="J17" s="14">
        <v>9628</v>
      </c>
      <c r="K17" s="14">
        <v>6624</v>
      </c>
      <c r="L17" s="14">
        <v>7915</v>
      </c>
      <c r="M17" s="14">
        <v>3170</v>
      </c>
      <c r="N17" s="14">
        <v>1748</v>
      </c>
      <c r="O17" s="12">
        <f t="shared" si="2"/>
        <v>82480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16</v>
      </c>
      <c r="D18" s="14">
        <v>9</v>
      </c>
      <c r="E18" s="14">
        <v>0</v>
      </c>
      <c r="F18" s="14">
        <v>5</v>
      </c>
      <c r="G18" s="14">
        <v>12</v>
      </c>
      <c r="H18" s="14">
        <v>13</v>
      </c>
      <c r="I18" s="14">
        <v>0</v>
      </c>
      <c r="J18" s="14">
        <v>2</v>
      </c>
      <c r="K18" s="14">
        <v>5</v>
      </c>
      <c r="L18" s="14">
        <v>4</v>
      </c>
      <c r="M18" s="14">
        <v>2</v>
      </c>
      <c r="N18" s="14">
        <v>5</v>
      </c>
      <c r="O18" s="12">
        <f t="shared" si="2"/>
        <v>87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4</v>
      </c>
      <c r="D19" s="14">
        <v>2</v>
      </c>
      <c r="E19" s="14">
        <v>1</v>
      </c>
      <c r="F19" s="14">
        <v>3</v>
      </c>
      <c r="G19" s="14">
        <v>6</v>
      </c>
      <c r="H19" s="14">
        <v>6</v>
      </c>
      <c r="I19" s="14">
        <v>3</v>
      </c>
      <c r="J19" s="14">
        <v>2</v>
      </c>
      <c r="K19" s="14">
        <v>4</v>
      </c>
      <c r="L19" s="14">
        <v>9</v>
      </c>
      <c r="M19" s="14">
        <v>0</v>
      </c>
      <c r="N19" s="14">
        <v>0</v>
      </c>
      <c r="O19" s="12">
        <f t="shared" si="2"/>
        <v>42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136399</v>
      </c>
      <c r="C20" s="18">
        <f>C21+C22+C23</f>
        <v>85921</v>
      </c>
      <c r="D20" s="18">
        <f>D21+D22+D23</f>
        <v>80693</v>
      </c>
      <c r="E20" s="18">
        <f>E21+E22+E23</f>
        <v>14062</v>
      </c>
      <c r="F20" s="18">
        <f aca="true" t="shared" si="6" ref="F20:N20">F21+F22+F23</f>
        <v>73559</v>
      </c>
      <c r="G20" s="18">
        <f t="shared" si="6"/>
        <v>94501</v>
      </c>
      <c r="H20" s="18">
        <f>H21+H22+H23</f>
        <v>90679</v>
      </c>
      <c r="I20" s="18">
        <f>I21+I22+I23</f>
        <v>23323</v>
      </c>
      <c r="J20" s="18">
        <f>J21+J22+J23</f>
        <v>104560</v>
      </c>
      <c r="K20" s="18">
        <f>K21+K22+K23</f>
        <v>73968</v>
      </c>
      <c r="L20" s="18">
        <f>L21+L22+L23</f>
        <v>105083</v>
      </c>
      <c r="M20" s="18">
        <f t="shared" si="6"/>
        <v>42505</v>
      </c>
      <c r="N20" s="18">
        <f t="shared" si="6"/>
        <v>25026</v>
      </c>
      <c r="O20" s="12">
        <f aca="true" t="shared" si="7" ref="O20:O26">SUM(B20:N20)</f>
        <v>950279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69383</v>
      </c>
      <c r="C21" s="14">
        <v>46323</v>
      </c>
      <c r="D21" s="14">
        <v>41094</v>
      </c>
      <c r="E21" s="14">
        <v>7361</v>
      </c>
      <c r="F21" s="14">
        <v>37652</v>
      </c>
      <c r="G21" s="14">
        <v>48598</v>
      </c>
      <c r="H21" s="14">
        <v>48656</v>
      </c>
      <c r="I21" s="14">
        <v>12887</v>
      </c>
      <c r="J21" s="14">
        <v>54609</v>
      </c>
      <c r="K21" s="14">
        <v>37769</v>
      </c>
      <c r="L21" s="14">
        <v>53191</v>
      </c>
      <c r="M21" s="14">
        <v>21498</v>
      </c>
      <c r="N21" s="14">
        <v>12185</v>
      </c>
      <c r="O21" s="12">
        <f t="shared" si="7"/>
        <v>491206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63508</v>
      </c>
      <c r="C22" s="14">
        <v>36501</v>
      </c>
      <c r="D22" s="14">
        <v>37764</v>
      </c>
      <c r="E22" s="14">
        <v>6229</v>
      </c>
      <c r="F22" s="14">
        <v>33567</v>
      </c>
      <c r="G22" s="14">
        <v>42478</v>
      </c>
      <c r="H22" s="14">
        <v>39539</v>
      </c>
      <c r="I22" s="14">
        <v>9778</v>
      </c>
      <c r="J22" s="14">
        <v>47347</v>
      </c>
      <c r="K22" s="14">
        <v>34095</v>
      </c>
      <c r="L22" s="14">
        <v>49338</v>
      </c>
      <c r="M22" s="14">
        <v>19794</v>
      </c>
      <c r="N22" s="14">
        <v>12185</v>
      </c>
      <c r="O22" s="12">
        <f t="shared" si="7"/>
        <v>432123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3508</v>
      </c>
      <c r="C23" s="14">
        <v>3097</v>
      </c>
      <c r="D23" s="14">
        <v>1835</v>
      </c>
      <c r="E23" s="14">
        <v>472</v>
      </c>
      <c r="F23" s="14">
        <v>2340</v>
      </c>
      <c r="G23" s="14">
        <v>3425</v>
      </c>
      <c r="H23" s="14">
        <v>2484</v>
      </c>
      <c r="I23" s="14">
        <v>658</v>
      </c>
      <c r="J23" s="14">
        <v>2604</v>
      </c>
      <c r="K23" s="14">
        <v>2104</v>
      </c>
      <c r="L23" s="14">
        <v>2554</v>
      </c>
      <c r="M23" s="14">
        <v>1213</v>
      </c>
      <c r="N23" s="14">
        <v>656</v>
      </c>
      <c r="O23" s="12">
        <f t="shared" si="7"/>
        <v>26950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151014</v>
      </c>
      <c r="C24" s="14">
        <f>C25+C26</f>
        <v>112170</v>
      </c>
      <c r="D24" s="14">
        <f>D25+D26</f>
        <v>109803</v>
      </c>
      <c r="E24" s="14">
        <f>E25+E26</f>
        <v>21942</v>
      </c>
      <c r="F24" s="14">
        <f aca="true" t="shared" si="8" ref="F24:N24">F25+F26</f>
        <v>102164</v>
      </c>
      <c r="G24" s="14">
        <f t="shared" si="8"/>
        <v>129794</v>
      </c>
      <c r="H24" s="14">
        <f>H25+H26</f>
        <v>99423</v>
      </c>
      <c r="I24" s="14">
        <f>I25+I26</f>
        <v>25141</v>
      </c>
      <c r="J24" s="14">
        <f>J25+J26</f>
        <v>109386</v>
      </c>
      <c r="K24" s="14">
        <f>K25+K26</f>
        <v>89931</v>
      </c>
      <c r="L24" s="14">
        <f>L25+L26</f>
        <v>89065</v>
      </c>
      <c r="M24" s="14">
        <f t="shared" si="8"/>
        <v>31087</v>
      </c>
      <c r="N24" s="14">
        <f t="shared" si="8"/>
        <v>18805</v>
      </c>
      <c r="O24" s="12">
        <f t="shared" si="7"/>
        <v>1089725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73714</v>
      </c>
      <c r="C25" s="14">
        <v>62898</v>
      </c>
      <c r="D25" s="14">
        <v>59502</v>
      </c>
      <c r="E25" s="14">
        <v>13158</v>
      </c>
      <c r="F25" s="14">
        <v>58188</v>
      </c>
      <c r="G25" s="14">
        <v>77333</v>
      </c>
      <c r="H25" s="14">
        <v>60909</v>
      </c>
      <c r="I25" s="14">
        <v>16309</v>
      </c>
      <c r="J25" s="14">
        <v>55486</v>
      </c>
      <c r="K25" s="14">
        <v>49795</v>
      </c>
      <c r="L25" s="14">
        <v>45723</v>
      </c>
      <c r="M25" s="14">
        <v>16344</v>
      </c>
      <c r="N25" s="14">
        <v>8718</v>
      </c>
      <c r="O25" s="12">
        <f t="shared" si="7"/>
        <v>598077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77300</v>
      </c>
      <c r="C26" s="14">
        <v>49272</v>
      </c>
      <c r="D26" s="14">
        <v>50301</v>
      </c>
      <c r="E26" s="14">
        <v>8784</v>
      </c>
      <c r="F26" s="14">
        <v>43976</v>
      </c>
      <c r="G26" s="14">
        <v>52461</v>
      </c>
      <c r="H26" s="14">
        <v>38514</v>
      </c>
      <c r="I26" s="14">
        <v>8832</v>
      </c>
      <c r="J26" s="14">
        <v>53900</v>
      </c>
      <c r="K26" s="14">
        <v>40136</v>
      </c>
      <c r="L26" s="14">
        <v>43342</v>
      </c>
      <c r="M26" s="14">
        <v>14743</v>
      </c>
      <c r="N26" s="14">
        <v>10087</v>
      </c>
      <c r="O26" s="12">
        <f t="shared" si="7"/>
        <v>491648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47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1114998.0776</v>
      </c>
      <c r="C36" s="59">
        <f aca="true" t="shared" si="11" ref="C36:N36">C37+C38+C39+C40</f>
        <v>861237.3507999999</v>
      </c>
      <c r="D36" s="59">
        <f t="shared" si="11"/>
        <v>765348.5536</v>
      </c>
      <c r="E36" s="59">
        <f t="shared" si="11"/>
        <v>194360.9054</v>
      </c>
      <c r="F36" s="59">
        <f t="shared" si="11"/>
        <v>758609.0485</v>
      </c>
      <c r="G36" s="59">
        <f t="shared" si="11"/>
        <v>773913.9064</v>
      </c>
      <c r="H36" s="59">
        <f t="shared" si="11"/>
        <v>775905.6116000001</v>
      </c>
      <c r="I36" s="59">
        <f>I37+I38+I39+I40</f>
        <v>206915.40840000001</v>
      </c>
      <c r="J36" s="59">
        <f>J37+J38+J39+J40</f>
        <v>901288.6996</v>
      </c>
      <c r="K36" s="59">
        <f>K37+K38+K39+K40</f>
        <v>784525.5052</v>
      </c>
      <c r="L36" s="59">
        <f>L37+L38+L39+L40</f>
        <v>861750.946</v>
      </c>
      <c r="M36" s="59">
        <f t="shared" si="11"/>
        <v>468122.6865</v>
      </c>
      <c r="N36" s="59">
        <f t="shared" si="11"/>
        <v>242922.1382</v>
      </c>
      <c r="O36" s="59">
        <f>O37+O38+O39+O40</f>
        <v>8709898.8378</v>
      </c>
    </row>
    <row r="37" spans="1:15" ht="18.75" customHeight="1">
      <c r="A37" s="56" t="s">
        <v>50</v>
      </c>
      <c r="B37" s="53">
        <f aca="true" t="shared" si="12" ref="B37:N37">B29*B7</f>
        <v>1110221.4176</v>
      </c>
      <c r="C37" s="53">
        <f t="shared" si="12"/>
        <v>857117.7607999999</v>
      </c>
      <c r="D37" s="53">
        <f t="shared" si="12"/>
        <v>755159.6836</v>
      </c>
      <c r="E37" s="53">
        <f t="shared" si="12"/>
        <v>194360.9054</v>
      </c>
      <c r="F37" s="53">
        <f t="shared" si="12"/>
        <v>755691.2085000001</v>
      </c>
      <c r="G37" s="53">
        <f t="shared" si="12"/>
        <v>769138.0164</v>
      </c>
      <c r="H37" s="53">
        <f t="shared" si="12"/>
        <v>772404.7516000001</v>
      </c>
      <c r="I37" s="53">
        <f>I29*I7</f>
        <v>206915.40840000001</v>
      </c>
      <c r="J37" s="53">
        <f>J29*J7</f>
        <v>891950.3196</v>
      </c>
      <c r="K37" s="53">
        <f>K29*K7</f>
        <v>770504.2752</v>
      </c>
      <c r="L37" s="53">
        <f>L29*L7</f>
        <v>853032.376</v>
      </c>
      <c r="M37" s="53">
        <f t="shared" si="12"/>
        <v>462799.2465</v>
      </c>
      <c r="N37" s="53">
        <f t="shared" si="12"/>
        <v>241907.5282</v>
      </c>
      <c r="O37" s="55">
        <f>SUM(B37:N37)</f>
        <v>8641202.8978</v>
      </c>
    </row>
    <row r="38" spans="1:15" ht="18.75" customHeight="1">
      <c r="A38" s="56" t="s">
        <v>51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52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53</v>
      </c>
      <c r="B40" s="53">
        <v>4776.66</v>
      </c>
      <c r="C40" s="53">
        <v>4119.59</v>
      </c>
      <c r="D40" s="53">
        <v>10188.87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+B43+B46+B58+B59+B60-B62</f>
        <v>-81804</v>
      </c>
      <c r="C42" s="25">
        <f aca="true" t="shared" si="15" ref="C42:O42">+C43+C46+C58+C59+C60-C62</f>
        <v>-84588</v>
      </c>
      <c r="D42" s="25">
        <f t="shared" si="15"/>
        <v>-82006.79000000001</v>
      </c>
      <c r="E42" s="25">
        <f t="shared" si="15"/>
        <v>-10512</v>
      </c>
      <c r="F42" s="25">
        <f t="shared" si="15"/>
        <v>-51308</v>
      </c>
      <c r="G42" s="25">
        <f t="shared" si="15"/>
        <v>-74292</v>
      </c>
      <c r="H42" s="25">
        <f t="shared" si="15"/>
        <v>-78480</v>
      </c>
      <c r="I42" s="25">
        <f t="shared" si="15"/>
        <v>-22500</v>
      </c>
      <c r="J42" s="25">
        <f t="shared" si="15"/>
        <v>-47982.25</v>
      </c>
      <c r="K42" s="25">
        <f t="shared" si="15"/>
        <v>-63416</v>
      </c>
      <c r="L42" s="25">
        <f t="shared" si="15"/>
        <v>-49756</v>
      </c>
      <c r="M42" s="25">
        <f t="shared" si="15"/>
        <v>-34120</v>
      </c>
      <c r="N42" s="25">
        <f t="shared" si="15"/>
        <v>-22802.61</v>
      </c>
      <c r="O42" s="25">
        <f t="shared" si="15"/>
        <v>-703567.65</v>
      </c>
    </row>
    <row r="43" spans="1:15" ht="18.75" customHeight="1">
      <c r="A43" s="17" t="s">
        <v>55</v>
      </c>
      <c r="B43" s="26">
        <f>B44+B45</f>
        <v>-81804</v>
      </c>
      <c r="C43" s="26">
        <f>C44+C45</f>
        <v>-84588</v>
      </c>
      <c r="D43" s="26">
        <f>D44+D45</f>
        <v>-58852</v>
      </c>
      <c r="E43" s="26">
        <f>E44+E45</f>
        <v>-10512</v>
      </c>
      <c r="F43" s="26">
        <f aca="true" t="shared" si="16" ref="F43:N43">F44+F45</f>
        <v>-50808</v>
      </c>
      <c r="G43" s="26">
        <f t="shared" si="16"/>
        <v>-73792</v>
      </c>
      <c r="H43" s="26">
        <f t="shared" si="16"/>
        <v>-78480</v>
      </c>
      <c r="I43" s="26">
        <f>I44+I45</f>
        <v>-21500</v>
      </c>
      <c r="J43" s="26">
        <f>J44+J45</f>
        <v>-47904</v>
      </c>
      <c r="K43" s="26">
        <f>K44+K45</f>
        <v>-63416</v>
      </c>
      <c r="L43" s="26">
        <f>L44+L45</f>
        <v>-49756</v>
      </c>
      <c r="M43" s="26">
        <f t="shared" si="16"/>
        <v>-34120</v>
      </c>
      <c r="N43" s="26">
        <f t="shared" si="16"/>
        <v>-21788</v>
      </c>
      <c r="O43" s="25">
        <f aca="true" t="shared" si="17" ref="O43:O62">SUM(B43:N43)</f>
        <v>-677320</v>
      </c>
    </row>
    <row r="44" spans="1:26" ht="18.75" customHeight="1">
      <c r="A44" s="13" t="s">
        <v>56</v>
      </c>
      <c r="B44" s="20">
        <f>ROUND(-B9*$D$3,2)</f>
        <v>-81804</v>
      </c>
      <c r="C44" s="20">
        <f>ROUND(-C9*$D$3,2)</f>
        <v>-84588</v>
      </c>
      <c r="D44" s="20">
        <f>ROUND(-D9*$D$3,2)</f>
        <v>-58852</v>
      </c>
      <c r="E44" s="20">
        <f>ROUND(-E9*$D$3,2)</f>
        <v>-10512</v>
      </c>
      <c r="F44" s="20">
        <f aca="true" t="shared" si="18" ref="F44:N44">ROUND(-F9*$D$3,2)</f>
        <v>-50808</v>
      </c>
      <c r="G44" s="20">
        <f t="shared" si="18"/>
        <v>-73792</v>
      </c>
      <c r="H44" s="20">
        <f t="shared" si="18"/>
        <v>-78480</v>
      </c>
      <c r="I44" s="20">
        <f>ROUND(-I9*$D$3,2)</f>
        <v>-21500</v>
      </c>
      <c r="J44" s="20">
        <f>ROUND(-J9*$D$3,2)</f>
        <v>-47904</v>
      </c>
      <c r="K44" s="20">
        <f>ROUND(-K9*$D$3,2)</f>
        <v>-63416</v>
      </c>
      <c r="L44" s="20">
        <f>ROUND(-L9*$D$3,2)</f>
        <v>-49756</v>
      </c>
      <c r="M44" s="20">
        <f t="shared" si="18"/>
        <v>-34120</v>
      </c>
      <c r="N44" s="20">
        <f t="shared" si="18"/>
        <v>-21788</v>
      </c>
      <c r="O44" s="46">
        <f t="shared" si="17"/>
        <v>-677320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-23154.79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-25154.79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-500-22654.79</f>
        <v>-23154.79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-25154.79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111</v>
      </c>
      <c r="B60" s="62"/>
      <c r="C60" s="62"/>
      <c r="D60" s="62"/>
      <c r="E60" s="62"/>
      <c r="F60" s="62"/>
      <c r="G60" s="62"/>
      <c r="H60" s="62"/>
      <c r="I60" s="62"/>
      <c r="J60" s="27">
        <v>-78.25</v>
      </c>
      <c r="K60" s="62"/>
      <c r="L60" s="62"/>
      <c r="M60" s="62"/>
      <c r="N60" s="27">
        <v>-10224.39</v>
      </c>
      <c r="O60" s="24">
        <f t="shared" si="17"/>
        <v>-10302.64</v>
      </c>
    </row>
    <row r="61" spans="1:26" ht="15.75">
      <c r="A61" s="2" t="s">
        <v>68</v>
      </c>
      <c r="B61" s="29">
        <f aca="true" t="shared" si="21" ref="B61:N61">+B36+B42</f>
        <v>1033194.0776</v>
      </c>
      <c r="C61" s="29">
        <f t="shared" si="21"/>
        <v>776649.3507999999</v>
      </c>
      <c r="D61" s="29">
        <f t="shared" si="21"/>
        <v>683341.7636</v>
      </c>
      <c r="E61" s="29">
        <f t="shared" si="21"/>
        <v>183848.9054</v>
      </c>
      <c r="F61" s="29">
        <f t="shared" si="21"/>
        <v>707301.0485</v>
      </c>
      <c r="G61" s="29">
        <f t="shared" si="21"/>
        <v>699621.9064</v>
      </c>
      <c r="H61" s="29">
        <f t="shared" si="21"/>
        <v>697425.6116000001</v>
      </c>
      <c r="I61" s="29">
        <f t="shared" si="21"/>
        <v>184415.40840000001</v>
      </c>
      <c r="J61" s="29">
        <f>+J36+J42</f>
        <v>853306.4496</v>
      </c>
      <c r="K61" s="29">
        <f>+K36+K42</f>
        <v>721109.5052</v>
      </c>
      <c r="L61" s="29">
        <f>+L36+L42</f>
        <v>811994.946</v>
      </c>
      <c r="M61" s="29">
        <f t="shared" si="21"/>
        <v>434002.6865</v>
      </c>
      <c r="N61" s="29">
        <f t="shared" si="21"/>
        <v>220119.5282</v>
      </c>
      <c r="O61" s="29">
        <f>SUM(B61:N61)</f>
        <v>8006331.1878</v>
      </c>
      <c r="P61"/>
      <c r="Q61" s="76"/>
      <c r="R61"/>
      <c r="S61"/>
      <c r="T61"/>
      <c r="U61"/>
      <c r="V61"/>
      <c r="W61"/>
      <c r="X61"/>
      <c r="Y61"/>
      <c r="Z61"/>
    </row>
    <row r="62" spans="1:15" ht="19.5" customHeight="1">
      <c r="A62" s="34" t="s">
        <v>110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-9209.78</v>
      </c>
      <c r="O62" s="47">
        <f t="shared" si="17"/>
        <v>-9209.78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1033194.08</v>
      </c>
      <c r="C64" s="36">
        <f aca="true" t="shared" si="22" ref="C64:N64">SUM(C65:C78)</f>
        <v>776649.35</v>
      </c>
      <c r="D64" s="36">
        <f t="shared" si="22"/>
        <v>683341.76</v>
      </c>
      <c r="E64" s="36">
        <f t="shared" si="22"/>
        <v>183848.91</v>
      </c>
      <c r="F64" s="36">
        <f t="shared" si="22"/>
        <v>707301.05</v>
      </c>
      <c r="G64" s="36">
        <f t="shared" si="22"/>
        <v>699621.91</v>
      </c>
      <c r="H64" s="36">
        <f t="shared" si="22"/>
        <v>697425.61</v>
      </c>
      <c r="I64" s="36">
        <f t="shared" si="22"/>
        <v>184415.41</v>
      </c>
      <c r="J64" s="36">
        <f t="shared" si="22"/>
        <v>853306.45</v>
      </c>
      <c r="K64" s="36">
        <f t="shared" si="22"/>
        <v>721109.51</v>
      </c>
      <c r="L64" s="36">
        <f t="shared" si="22"/>
        <v>811994.95</v>
      </c>
      <c r="M64" s="36">
        <f t="shared" si="22"/>
        <v>434002.69</v>
      </c>
      <c r="N64" s="36">
        <f t="shared" si="22"/>
        <v>220119.53</v>
      </c>
      <c r="O64" s="29">
        <f>SUM(O65:O78)</f>
        <v>8006331.210000001</v>
      </c>
    </row>
    <row r="65" spans="1:16" ht="18.75" customHeight="1">
      <c r="A65" s="17" t="s">
        <v>70</v>
      </c>
      <c r="B65" s="36">
        <v>202006.84</v>
      </c>
      <c r="C65" s="36">
        <v>223253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425259.83999999997</v>
      </c>
      <c r="P65"/>
    </row>
    <row r="66" spans="1:16" ht="18.75" customHeight="1">
      <c r="A66" s="17" t="s">
        <v>71</v>
      </c>
      <c r="B66" s="36">
        <v>831187.24</v>
      </c>
      <c r="C66" s="36">
        <v>553396.35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1384583.5899999999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683341.76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683341.76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183848.91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183848.91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707301.05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707301.05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699621.91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699621.91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697425.61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697425.61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184415.41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184415.41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844046.32+9260.13</f>
        <v>853306.45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853306.45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721109.51</v>
      </c>
      <c r="L74" s="35">
        <v>0</v>
      </c>
      <c r="M74" s="35">
        <v>0</v>
      </c>
      <c r="N74" s="35">
        <v>0</v>
      </c>
      <c r="O74" s="29">
        <f t="shared" si="23"/>
        <v>721109.51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811994.95</v>
      </c>
      <c r="M75" s="35">
        <v>0</v>
      </c>
      <c r="N75" s="60">
        <v>0</v>
      </c>
      <c r="O75" s="26">
        <f t="shared" si="23"/>
        <v>811994.95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434002.69</v>
      </c>
      <c r="N76" s="35">
        <v>0</v>
      </c>
      <c r="O76" s="29">
        <f t="shared" si="23"/>
        <v>434002.69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220119.53</v>
      </c>
      <c r="O77" s="26">
        <f t="shared" si="23"/>
        <v>220119.53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2.4501871599383316</v>
      </c>
      <c r="C82" s="44">
        <v>2.599910470189045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6" t="s">
        <v>105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107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2018-08-17T17:48:19Z</dcterms:modified>
  <cp:category/>
  <cp:version/>
  <cp:contentType/>
  <cp:contentStatus/>
</cp:coreProperties>
</file>