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<sst xmlns="http://schemas.openxmlformats.org/spreadsheetml/2006/main" count="115" uniqueCount="113">
  <si>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</si>
  <si>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</si>
  <si>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</si>
  <si>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</si>
  <si>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</si>
  <si>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</si>
  <si>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</si>
  <si>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</si>
  <si>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</si>
  <si>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</si>
  <si>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</si>
  <si>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</si>
  <si>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</si>
  <si>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</si>
  <si>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</si>
  <si>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</si>
  <si>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</si>
  <si>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</si>
  <si>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</si>
  <si>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</si>
  <si>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</si>
  <si>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</si>
  <si>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</si>
  <si>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</si>
  <si>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</si>
  <si>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</si>
  <si>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</si>
  <si>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</si>
  <si>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</si>
  <si>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</si>
  <si>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</si>
  <si>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</si>
  <si>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</si>
  <si>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</si>
  <si>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</si>
  <si>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</si>
  <si>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</si>
  <si>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</si>
  <si>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</si>
  <si>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</si>
  <si>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</si>
  <si>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</si>
  <si>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</si>
  <si>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</si>
  <si>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</si>
  <si>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</si>
  <si>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</si>
  <si>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</si>
  <si>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</si>
  <si>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</si>
  <si>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</si>
  <si>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</si>
  <si>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</si>
  <si>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</si>
  <si>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</si>
  <si>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</si>
  <si>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</si>
  <si>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</si>
  <si>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</si>
  <si>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</si>
  <si>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</si>
  <si>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</si>
  <si>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</si>
  <si>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</si>
  <si>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</si>
  <si>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</si>
  <si>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</si>
  <si>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</si>
  <si>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</si>
  <si>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</si>
  <si>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</si>
  <si>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</si>
  <si>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</si>
  <si>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</si>
  <si>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</si>
  <si>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</si>
  <si>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</si>
  <si>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</si>
  <si>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</si>
  <si>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</si>
  <si>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</si>
  <si>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</si>
  <si>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</si>
  <si>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</si>
  <si>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</si>
  <si>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</si>
  <si>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</si>
  <si>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</si>
  <si>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</si>
  <si>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</si>
  <si>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</si>
  <si>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</si>
  <si>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</si>
  <si>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</si>
  <si>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</si>
  <si>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</si>
  <si>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</si>
  <si>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</si>
  <si>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</si>
  <si>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</si>
  <si>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</si>
  <si>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</si>
  <si>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</si>
  <si>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</si>
  <si>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</si>
  <si>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10/08/18 - VENCIMENTO 17/08/18</t>
  </si>
  <si>
    <t>5.3. Revisão de Remuneração pelo Transporte Coletivo (1)</t>
  </si>
  <si>
    <t>5.4. Revisão de Remuneração pelo Serviço Atende 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</si>
  <si>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</si>
  <si>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</si>
  <si>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(1) Revisão linhas noturnas, mês de maio/18;</t>
  </si>
  <si>
    <t>(2) Revisão do serviço atende, frota e horas extras, mês de junho/18.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</si>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</sst>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2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8.125" style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6" t="s">
        <v>29</v>
      </c>
      <c r="I6" s="66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529139</v>
      </c>
      <c r="C7" s="10">
        <f>C8+C20+C24</f>
        <v>383766</v>
      </c>
      <c r="D7" s="10">
        <f>D8+D20+D24</f>
        <v>403450</v>
      </c>
      <c r="E7" s="10">
        <f>E8+E20+E24</f>
        <v>69734</v>
      </c>
      <c r="F7" s="10">
        <f aca="true" t="shared" si="0" ref="F7:N7">F8+F20+F24</f>
        <v>348076</v>
      </c>
      <c r="G7" s="10">
        <f t="shared" si="0"/>
        <v>533899</v>
      </c>
      <c r="H7" s="10">
        <f>H8+H20+H24</f>
        <v>375539</v>
      </c>
      <c r="I7" s="10">
        <f>I8+I20+I24</f>
        <v>99530</v>
      </c>
      <c r="J7" s="10">
        <f>J8+J20+J24</f>
        <v>429487</v>
      </c>
      <c r="K7" s="10">
        <f>K8+K20+K24</f>
        <v>322170</v>
      </c>
      <c r="L7" s="10">
        <f>L8+L20+L24</f>
        <v>381182</v>
      </c>
      <c r="M7" s="10">
        <f t="shared" si="0"/>
        <v>155832</v>
      </c>
      <c r="N7" s="10">
        <f t="shared" si="0"/>
        <v>95346</v>
      </c>
      <c r="O7" s="10">
        <f>+O8+O20+O24</f>
        <v>4127150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234152</v>
      </c>
      <c r="C8" s="12">
        <f>+C9+C12+C16</f>
        <v>182802</v>
      </c>
      <c r="D8" s="12">
        <f>+D9+D12+D16</f>
        <v>206759</v>
      </c>
      <c r="E8" s="12">
        <f>+E9+E12+E16</f>
        <v>32471</v>
      </c>
      <c r="F8" s="12">
        <f aca="true" t="shared" si="1" ref="F8:N8">+F9+F12+F16</f>
        <v>167921</v>
      </c>
      <c r="G8" s="12">
        <f t="shared" si="1"/>
        <v>262025</v>
      </c>
      <c r="H8" s="12">
        <f>+H9+H12+H16</f>
        <v>177539</v>
      </c>
      <c r="I8" s="12">
        <f>+I9+I12+I16</f>
        <v>48901</v>
      </c>
      <c r="J8" s="12">
        <f>+J9+J12+J16</f>
        <v>207816</v>
      </c>
      <c r="K8" s="12">
        <f>+K9+K12+K16</f>
        <v>153887</v>
      </c>
      <c r="L8" s="12">
        <f>+L9+L12+L16</f>
        <v>173825</v>
      </c>
      <c r="M8" s="12">
        <f t="shared" si="1"/>
        <v>80593</v>
      </c>
      <c r="N8" s="12">
        <f t="shared" si="1"/>
        <v>50969</v>
      </c>
      <c r="O8" s="12">
        <f>SUM(B8:N8)</f>
        <v>1979660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21532</v>
      </c>
      <c r="C9" s="14">
        <v>21990</v>
      </c>
      <c r="D9" s="14">
        <v>15454</v>
      </c>
      <c r="E9" s="14">
        <v>2925</v>
      </c>
      <c r="F9" s="14">
        <v>13207</v>
      </c>
      <c r="G9" s="14">
        <v>23464</v>
      </c>
      <c r="H9" s="14">
        <v>21409</v>
      </c>
      <c r="I9" s="14">
        <v>5746</v>
      </c>
      <c r="J9" s="14">
        <v>12481</v>
      </c>
      <c r="K9" s="14">
        <v>16519</v>
      </c>
      <c r="L9" s="14">
        <v>13382</v>
      </c>
      <c r="M9" s="14">
        <v>8724</v>
      </c>
      <c r="N9" s="14">
        <v>5858</v>
      </c>
      <c r="O9" s="12">
        <f aca="true" t="shared" si="2" ref="O9:O19">SUM(B9:N9)</f>
        <v>182691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21532</v>
      </c>
      <c r="C10" s="14">
        <f>+C9-C11</f>
        <v>21990</v>
      </c>
      <c r="D10" s="14">
        <f>+D9-D11</f>
        <v>15454</v>
      </c>
      <c r="E10" s="14">
        <f>+E9-E11</f>
        <v>2925</v>
      </c>
      <c r="F10" s="14">
        <f aca="true" t="shared" si="3" ref="F10:N10">+F9-F11</f>
        <v>13207</v>
      </c>
      <c r="G10" s="14">
        <f t="shared" si="3"/>
        <v>23464</v>
      </c>
      <c r="H10" s="14">
        <f>+H9-H11</f>
        <v>21409</v>
      </c>
      <c r="I10" s="14">
        <f>+I9-I11</f>
        <v>5746</v>
      </c>
      <c r="J10" s="14">
        <f>+J9-J11</f>
        <v>12481</v>
      </c>
      <c r="K10" s="14">
        <f>+K9-K11</f>
        <v>16519</v>
      </c>
      <c r="L10" s="14">
        <f>+L9-L11</f>
        <v>13382</v>
      </c>
      <c r="M10" s="14">
        <f t="shared" si="3"/>
        <v>8724</v>
      </c>
      <c r="N10" s="14">
        <f t="shared" si="3"/>
        <v>5858</v>
      </c>
      <c r="O10" s="12">
        <f t="shared" si="2"/>
        <v>182691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202343</v>
      </c>
      <c r="C12" s="14">
        <f>C13+C14+C15</f>
        <v>152847</v>
      </c>
      <c r="D12" s="14">
        <f>D13+D14+D15</f>
        <v>183107</v>
      </c>
      <c r="E12" s="14">
        <f>E13+E14+E15</f>
        <v>28292</v>
      </c>
      <c r="F12" s="14">
        <f aca="true" t="shared" si="4" ref="F12:N12">F13+F14+F15</f>
        <v>147024</v>
      </c>
      <c r="G12" s="14">
        <f t="shared" si="4"/>
        <v>226079</v>
      </c>
      <c r="H12" s="14">
        <f>H13+H14+H15</f>
        <v>148679</v>
      </c>
      <c r="I12" s="14">
        <f>I13+I14+I15</f>
        <v>41174</v>
      </c>
      <c r="J12" s="14">
        <f>J13+J14+J15</f>
        <v>185264</v>
      </c>
      <c r="K12" s="14">
        <f>K13+K14+K15</f>
        <v>130560</v>
      </c>
      <c r="L12" s="14">
        <f>L13+L14+L15</f>
        <v>151865</v>
      </c>
      <c r="M12" s="14">
        <f t="shared" si="4"/>
        <v>68516</v>
      </c>
      <c r="N12" s="14">
        <f t="shared" si="4"/>
        <v>43417</v>
      </c>
      <c r="O12" s="12">
        <f t="shared" si="2"/>
        <v>1709167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96673</v>
      </c>
      <c r="C13" s="14">
        <v>73638</v>
      </c>
      <c r="D13" s="14">
        <v>85868</v>
      </c>
      <c r="E13" s="14">
        <v>13438</v>
      </c>
      <c r="F13" s="14">
        <v>68116</v>
      </c>
      <c r="G13" s="14">
        <v>105662</v>
      </c>
      <c r="H13" s="14">
        <v>72795</v>
      </c>
      <c r="I13" s="14">
        <v>20352</v>
      </c>
      <c r="J13" s="14">
        <v>89431</v>
      </c>
      <c r="K13" s="14">
        <v>61070</v>
      </c>
      <c r="L13" s="14">
        <v>71073</v>
      </c>
      <c r="M13" s="14">
        <v>31683</v>
      </c>
      <c r="N13" s="14">
        <v>19340</v>
      </c>
      <c r="O13" s="12">
        <f t="shared" si="2"/>
        <v>809139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98714</v>
      </c>
      <c r="C14" s="14">
        <v>70948</v>
      </c>
      <c r="D14" s="14">
        <v>92229</v>
      </c>
      <c r="E14" s="14">
        <v>13566</v>
      </c>
      <c r="F14" s="14">
        <v>72943</v>
      </c>
      <c r="G14" s="14">
        <v>108330</v>
      </c>
      <c r="H14" s="14">
        <v>69315</v>
      </c>
      <c r="I14" s="14">
        <v>19125</v>
      </c>
      <c r="J14" s="14">
        <v>90823</v>
      </c>
      <c r="K14" s="14">
        <v>64572</v>
      </c>
      <c r="L14" s="14">
        <v>75949</v>
      </c>
      <c r="M14" s="14">
        <v>34153</v>
      </c>
      <c r="N14" s="14">
        <v>22680</v>
      </c>
      <c r="O14" s="12">
        <f t="shared" si="2"/>
        <v>833347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6956</v>
      </c>
      <c r="C15" s="14">
        <v>8261</v>
      </c>
      <c r="D15" s="14">
        <v>5010</v>
      </c>
      <c r="E15" s="14">
        <v>1288</v>
      </c>
      <c r="F15" s="14">
        <v>5965</v>
      </c>
      <c r="G15" s="14">
        <v>12087</v>
      </c>
      <c r="H15" s="14">
        <v>6569</v>
      </c>
      <c r="I15" s="14">
        <v>1697</v>
      </c>
      <c r="J15" s="14">
        <v>5010</v>
      </c>
      <c r="K15" s="14">
        <v>4918</v>
      </c>
      <c r="L15" s="14">
        <v>4843</v>
      </c>
      <c r="M15" s="14">
        <v>2680</v>
      </c>
      <c r="N15" s="14">
        <v>1397</v>
      </c>
      <c r="O15" s="12">
        <f t="shared" si="2"/>
        <v>66681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10277</v>
      </c>
      <c r="C16" s="14">
        <f>C17+C18+C19</f>
        <v>7965</v>
      </c>
      <c r="D16" s="14">
        <f>D17+D18+D19</f>
        <v>8198</v>
      </c>
      <c r="E16" s="14">
        <f>E17+E18+E19</f>
        <v>1254</v>
      </c>
      <c r="F16" s="14">
        <f aca="true" t="shared" si="5" ref="F16:N16">F17+F18+F19</f>
        <v>7690</v>
      </c>
      <c r="G16" s="14">
        <f t="shared" si="5"/>
        <v>12482</v>
      </c>
      <c r="H16" s="14">
        <f>H17+H18+H19</f>
        <v>7451</v>
      </c>
      <c r="I16" s="14">
        <f>I17+I18+I19</f>
        <v>1981</v>
      </c>
      <c r="J16" s="14">
        <f>J17+J18+J19</f>
        <v>10071</v>
      </c>
      <c r="K16" s="14">
        <f>K17+K18+K19</f>
        <v>6808</v>
      </c>
      <c r="L16" s="14">
        <f>L17+L18+L19</f>
        <v>8578</v>
      </c>
      <c r="M16" s="14">
        <f t="shared" si="5"/>
        <v>3353</v>
      </c>
      <c r="N16" s="14">
        <f t="shared" si="5"/>
        <v>1694</v>
      </c>
      <c r="O16" s="12">
        <f t="shared" si="2"/>
        <v>87802</v>
      </c>
    </row>
    <row r="17" spans="1:26" ht="18.75" customHeight="1">
      <c r="A17" s="15" t="s">
        <v>16</v>
      </c>
      <c r="B17" s="14">
        <v>10254</v>
      </c>
      <c r="C17" s="14">
        <v>7952</v>
      </c>
      <c r="D17" s="14">
        <v>8185</v>
      </c>
      <c r="E17" s="14">
        <v>1253</v>
      </c>
      <c r="F17" s="14">
        <v>7678</v>
      </c>
      <c r="G17" s="14">
        <v>12455</v>
      </c>
      <c r="H17" s="14">
        <v>7434</v>
      </c>
      <c r="I17" s="14">
        <v>1978</v>
      </c>
      <c r="J17" s="14">
        <v>10061</v>
      </c>
      <c r="K17" s="14">
        <v>6796</v>
      </c>
      <c r="L17" s="14">
        <v>8565</v>
      </c>
      <c r="M17" s="14">
        <v>3346</v>
      </c>
      <c r="N17" s="14">
        <v>1685</v>
      </c>
      <c r="O17" s="12">
        <f t="shared" si="2"/>
        <v>87642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11</v>
      </c>
      <c r="D18" s="14">
        <v>10</v>
      </c>
      <c r="E18" s="14">
        <v>1</v>
      </c>
      <c r="F18" s="14">
        <v>4</v>
      </c>
      <c r="G18" s="14">
        <v>15</v>
      </c>
      <c r="H18" s="14">
        <v>9</v>
      </c>
      <c r="I18" s="14">
        <v>2</v>
      </c>
      <c r="J18" s="14">
        <v>3</v>
      </c>
      <c r="K18" s="14">
        <v>2</v>
      </c>
      <c r="L18" s="14">
        <v>9</v>
      </c>
      <c r="M18" s="14">
        <v>7</v>
      </c>
      <c r="N18" s="14">
        <v>9</v>
      </c>
      <c r="O18" s="12">
        <f t="shared" si="2"/>
        <v>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2</v>
      </c>
      <c r="D19" s="14">
        <v>3</v>
      </c>
      <c r="E19" s="14">
        <v>0</v>
      </c>
      <c r="F19" s="14">
        <v>8</v>
      </c>
      <c r="G19" s="14">
        <v>12</v>
      </c>
      <c r="H19" s="14">
        <v>8</v>
      </c>
      <c r="I19" s="14">
        <v>1</v>
      </c>
      <c r="J19" s="14">
        <v>7</v>
      </c>
      <c r="K19" s="14">
        <v>10</v>
      </c>
      <c r="L19" s="14">
        <v>4</v>
      </c>
      <c r="M19" s="14">
        <v>0</v>
      </c>
      <c r="N19" s="14">
        <v>0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142818</v>
      </c>
      <c r="C20" s="18">
        <f>C21+C22+C23</f>
        <v>89708</v>
      </c>
      <c r="D20" s="18">
        <f>D21+D22+D23</f>
        <v>84946</v>
      </c>
      <c r="E20" s="18">
        <f>E21+E22+E23</f>
        <v>14488</v>
      </c>
      <c r="F20" s="18">
        <f aca="true" t="shared" si="6" ref="F20:N20">F21+F22+F23</f>
        <v>77136</v>
      </c>
      <c r="G20" s="18">
        <f t="shared" si="6"/>
        <v>117114</v>
      </c>
      <c r="H20" s="18">
        <f>H21+H22+H23</f>
        <v>96078</v>
      </c>
      <c r="I20" s="18">
        <f>I21+I22+I23</f>
        <v>24752</v>
      </c>
      <c r="J20" s="18">
        <f>J21+J22+J23</f>
        <v>110292</v>
      </c>
      <c r="K20" s="18">
        <f>K21+K22+K23</f>
        <v>77733</v>
      </c>
      <c r="L20" s="18">
        <f>L21+L22+L23</f>
        <v>114484</v>
      </c>
      <c r="M20" s="18">
        <f t="shared" si="6"/>
        <v>44105</v>
      </c>
      <c r="N20" s="18">
        <f t="shared" si="6"/>
        <v>25905</v>
      </c>
      <c r="O20" s="12">
        <f aca="true" t="shared" si="7" ref="O20:O26">SUM(B20:N20)</f>
        <v>1019559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74774</v>
      </c>
      <c r="C21" s="14">
        <v>49716</v>
      </c>
      <c r="D21" s="14">
        <v>45140</v>
      </c>
      <c r="E21" s="14">
        <v>8012</v>
      </c>
      <c r="F21" s="14">
        <v>41013</v>
      </c>
      <c r="G21" s="14">
        <v>62094</v>
      </c>
      <c r="H21" s="14">
        <v>52955</v>
      </c>
      <c r="I21" s="14">
        <v>13794</v>
      </c>
      <c r="J21" s="14">
        <v>59220</v>
      </c>
      <c r="K21" s="14">
        <v>41085</v>
      </c>
      <c r="L21" s="14">
        <v>59243</v>
      </c>
      <c r="M21" s="14">
        <v>22882</v>
      </c>
      <c r="N21" s="14">
        <v>13074</v>
      </c>
      <c r="O21" s="12">
        <f t="shared" si="7"/>
        <v>543002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64682</v>
      </c>
      <c r="C22" s="14">
        <v>37074</v>
      </c>
      <c r="D22" s="14">
        <v>37955</v>
      </c>
      <c r="E22" s="14">
        <v>6028</v>
      </c>
      <c r="F22" s="14">
        <v>33862</v>
      </c>
      <c r="G22" s="14">
        <v>50948</v>
      </c>
      <c r="H22" s="14">
        <v>40753</v>
      </c>
      <c r="I22" s="14">
        <v>10325</v>
      </c>
      <c r="J22" s="14">
        <v>48574</v>
      </c>
      <c r="K22" s="14">
        <v>34638</v>
      </c>
      <c r="L22" s="14">
        <v>52715</v>
      </c>
      <c r="M22" s="14">
        <v>20026</v>
      </c>
      <c r="N22" s="14">
        <v>12261</v>
      </c>
      <c r="O22" s="12">
        <f t="shared" si="7"/>
        <v>449841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3362</v>
      </c>
      <c r="C23" s="14">
        <v>2918</v>
      </c>
      <c r="D23" s="14">
        <v>1851</v>
      </c>
      <c r="E23" s="14">
        <v>448</v>
      </c>
      <c r="F23" s="14">
        <v>2261</v>
      </c>
      <c r="G23" s="14">
        <v>4072</v>
      </c>
      <c r="H23" s="14">
        <v>2370</v>
      </c>
      <c r="I23" s="14">
        <v>633</v>
      </c>
      <c r="J23" s="14">
        <v>2498</v>
      </c>
      <c r="K23" s="14">
        <v>2010</v>
      </c>
      <c r="L23" s="14">
        <v>2526</v>
      </c>
      <c r="M23" s="14">
        <v>1197</v>
      </c>
      <c r="N23" s="14">
        <v>570</v>
      </c>
      <c r="O23" s="12">
        <f t="shared" si="7"/>
        <v>26716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152169</v>
      </c>
      <c r="C24" s="14">
        <f>C25+C26</f>
        <v>111256</v>
      </c>
      <c r="D24" s="14">
        <f>D25+D26</f>
        <v>111745</v>
      </c>
      <c r="E24" s="14">
        <f>E25+E26</f>
        <v>22775</v>
      </c>
      <c r="F24" s="14">
        <f aca="true" t="shared" si="8" ref="F24:N24">F25+F26</f>
        <v>103019</v>
      </c>
      <c r="G24" s="14">
        <f t="shared" si="8"/>
        <v>154760</v>
      </c>
      <c r="H24" s="14">
        <f>H25+H26</f>
        <v>101922</v>
      </c>
      <c r="I24" s="14">
        <f>I25+I26</f>
        <v>25877</v>
      </c>
      <c r="J24" s="14">
        <f>J25+J26</f>
        <v>111379</v>
      </c>
      <c r="K24" s="14">
        <f>K25+K26</f>
        <v>90550</v>
      </c>
      <c r="L24" s="14">
        <f>L25+L26</f>
        <v>92873</v>
      </c>
      <c r="M24" s="14">
        <f t="shared" si="8"/>
        <v>31134</v>
      </c>
      <c r="N24" s="14">
        <f t="shared" si="8"/>
        <v>18472</v>
      </c>
      <c r="O24" s="12">
        <f t="shared" si="7"/>
        <v>1127931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78711</v>
      </c>
      <c r="C25" s="14">
        <v>66271</v>
      </c>
      <c r="D25" s="14">
        <v>63741</v>
      </c>
      <c r="E25" s="14">
        <v>14411</v>
      </c>
      <c r="F25" s="14">
        <v>62067</v>
      </c>
      <c r="G25" s="14">
        <v>96457</v>
      </c>
      <c r="H25" s="14">
        <v>64621</v>
      </c>
      <c r="I25" s="14">
        <v>17392</v>
      </c>
      <c r="J25" s="14">
        <v>58432</v>
      </c>
      <c r="K25" s="14">
        <v>52622</v>
      </c>
      <c r="L25" s="14">
        <v>50567</v>
      </c>
      <c r="M25" s="14">
        <v>17002</v>
      </c>
      <c r="N25" s="14">
        <v>9135</v>
      </c>
      <c r="O25" s="12">
        <f t="shared" si="7"/>
        <v>651429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73458</v>
      </c>
      <c r="C26" s="14">
        <v>44985</v>
      </c>
      <c r="D26" s="14">
        <v>48004</v>
      </c>
      <c r="E26" s="14">
        <v>8364</v>
      </c>
      <c r="F26" s="14">
        <v>40952</v>
      </c>
      <c r="G26" s="14">
        <v>58303</v>
      </c>
      <c r="H26" s="14">
        <v>37301</v>
      </c>
      <c r="I26" s="14">
        <v>8485</v>
      </c>
      <c r="J26" s="14">
        <v>52947</v>
      </c>
      <c r="K26" s="14">
        <v>37928</v>
      </c>
      <c r="L26" s="14">
        <v>42306</v>
      </c>
      <c r="M26" s="14">
        <v>14132</v>
      </c>
      <c r="N26" s="14">
        <v>9337</v>
      </c>
      <c r="O26" s="12">
        <f t="shared" si="7"/>
        <v>476502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1161262.8583999998</v>
      </c>
      <c r="C36" s="60">
        <f aca="true" t="shared" si="11" ref="C36:N36">C37+C38+C39+C40</f>
        <v>886052.2345999999</v>
      </c>
      <c r="D36" s="60">
        <f t="shared" si="11"/>
        <v>801233.285</v>
      </c>
      <c r="E36" s="60">
        <f t="shared" si="11"/>
        <v>206363.82619999998</v>
      </c>
      <c r="F36" s="60">
        <f t="shared" si="11"/>
        <v>786610.954</v>
      </c>
      <c r="G36" s="60">
        <f t="shared" si="11"/>
        <v>950097.4593999999</v>
      </c>
      <c r="H36" s="60">
        <f t="shared" si="11"/>
        <v>817519.1964</v>
      </c>
      <c r="I36" s="60">
        <f>I37+I38+I39+I40</f>
        <v>217811.45200000002</v>
      </c>
      <c r="J36" s="60">
        <f>J37+J38+J39+J40</f>
        <v>942785.4258</v>
      </c>
      <c r="K36" s="60">
        <f>K37+K38+K39+K40</f>
        <v>814484.8119999999</v>
      </c>
      <c r="L36" s="60">
        <f>L37+L38+L39+L40</f>
        <v>935524.4848</v>
      </c>
      <c r="M36" s="60">
        <f t="shared" si="11"/>
        <v>483182.268</v>
      </c>
      <c r="N36" s="60">
        <f t="shared" si="11"/>
        <v>251116.7026</v>
      </c>
      <c r="O36" s="60">
        <f>O37+O38+O39+O40</f>
        <v>9254044.959199999</v>
      </c>
    </row>
    <row r="37" spans="1:15" ht="18.75" customHeight="1">
      <c r="A37" s="57" t="s">
        <v>50</v>
      </c>
      <c r="B37" s="54">
        <f aca="true" t="shared" si="12" ref="B37:N37">B29*B7</f>
        <v>1156486.1983999999</v>
      </c>
      <c r="C37" s="54">
        <f t="shared" si="12"/>
        <v>881932.6445999999</v>
      </c>
      <c r="D37" s="54">
        <f t="shared" si="12"/>
        <v>791044.415</v>
      </c>
      <c r="E37" s="54">
        <f t="shared" si="12"/>
        <v>206363.82619999998</v>
      </c>
      <c r="F37" s="54">
        <f t="shared" si="12"/>
        <v>783693.1140000001</v>
      </c>
      <c r="G37" s="54">
        <f t="shared" si="12"/>
        <v>945321.5693999999</v>
      </c>
      <c r="H37" s="54">
        <f t="shared" si="12"/>
        <v>814018.3364</v>
      </c>
      <c r="I37" s="54">
        <f>I29*I7</f>
        <v>217811.45200000002</v>
      </c>
      <c r="J37" s="54">
        <f>J29*J7</f>
        <v>933447.0458</v>
      </c>
      <c r="K37" s="54">
        <f>K29*K7</f>
        <v>800463.5819999999</v>
      </c>
      <c r="L37" s="54">
        <f>L29*L7</f>
        <v>926805.9148</v>
      </c>
      <c r="M37" s="54">
        <f t="shared" si="12"/>
        <v>477858.828</v>
      </c>
      <c r="N37" s="54">
        <f t="shared" si="12"/>
        <v>250102.0926</v>
      </c>
      <c r="O37" s="56">
        <f>SUM(B37:N37)</f>
        <v>9185349.019199999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+B43+B46+B58+B59+B60-B62</f>
        <v>-104200.84999999999</v>
      </c>
      <c r="C42" s="25">
        <f aca="true" t="shared" si="15" ref="C42:O42">+C43+C46+C58+C59+C60-C62</f>
        <v>-97505</v>
      </c>
      <c r="D42" s="25">
        <f t="shared" si="15"/>
        <v>-113661.95999999999</v>
      </c>
      <c r="E42" s="25">
        <f t="shared" si="15"/>
        <v>-43540.83</v>
      </c>
      <c r="F42" s="25">
        <f t="shared" si="15"/>
        <v>-124028.19</v>
      </c>
      <c r="G42" s="25">
        <f t="shared" si="15"/>
        <v>-230658.83</v>
      </c>
      <c r="H42" s="25">
        <f t="shared" si="15"/>
        <v>-95812.46999999999</v>
      </c>
      <c r="I42" s="25">
        <f t="shared" si="15"/>
        <v>-42043.53</v>
      </c>
      <c r="J42" s="25">
        <f t="shared" si="15"/>
        <v>-77178.99</v>
      </c>
      <c r="K42" s="25">
        <f t="shared" si="15"/>
        <v>-102482.15</v>
      </c>
      <c r="L42" s="25">
        <f t="shared" si="15"/>
        <v>-152361.68999999997</v>
      </c>
      <c r="M42" s="25">
        <f t="shared" si="15"/>
        <v>-61576.86</v>
      </c>
      <c r="N42" s="25">
        <f t="shared" si="15"/>
        <v>-37520.33</v>
      </c>
      <c r="O42" s="25">
        <f t="shared" si="15"/>
        <v>-1282571.68</v>
      </c>
    </row>
    <row r="43" spans="1:15" ht="18.75" customHeight="1">
      <c r="A43" s="17" t="s">
        <v>55</v>
      </c>
      <c r="B43" s="26">
        <f>B44+B45</f>
        <v>-86128</v>
      </c>
      <c r="C43" s="26">
        <f>C44+C45</f>
        <v>-87960</v>
      </c>
      <c r="D43" s="26">
        <f>D44+D45</f>
        <v>-61816</v>
      </c>
      <c r="E43" s="26">
        <f>E44+E45</f>
        <v>-11700</v>
      </c>
      <c r="F43" s="26">
        <f aca="true" t="shared" si="16" ref="F43:N43">F44+F45</f>
        <v>-52828</v>
      </c>
      <c r="G43" s="26">
        <f t="shared" si="16"/>
        <v>-93856</v>
      </c>
      <c r="H43" s="26">
        <f t="shared" si="16"/>
        <v>-85636</v>
      </c>
      <c r="I43" s="26">
        <f>I44+I45</f>
        <v>-22984</v>
      </c>
      <c r="J43" s="26">
        <f>J44+J45</f>
        <v>-49924</v>
      </c>
      <c r="K43" s="26">
        <f>K44+K45</f>
        <v>-66076</v>
      </c>
      <c r="L43" s="26">
        <f>L44+L45</f>
        <v>-53528</v>
      </c>
      <c r="M43" s="26">
        <f t="shared" si="16"/>
        <v>-34896</v>
      </c>
      <c r="N43" s="26">
        <f t="shared" si="16"/>
        <v>-23432</v>
      </c>
      <c r="O43" s="25">
        <f aca="true" t="shared" si="17" ref="O43:O59">SUM(B43:N43)</f>
        <v>-730764</v>
      </c>
    </row>
    <row r="44" spans="1:26" ht="18.75" customHeight="1">
      <c r="A44" s="13" t="s">
        <v>56</v>
      </c>
      <c r="B44" s="20">
        <f>ROUND(-B9*$D$3,2)</f>
        <v>-86128</v>
      </c>
      <c r="C44" s="20">
        <f>ROUND(-C9*$D$3,2)</f>
        <v>-87960</v>
      </c>
      <c r="D44" s="20">
        <f>ROUND(-D9*$D$3,2)</f>
        <v>-61816</v>
      </c>
      <c r="E44" s="20">
        <f>ROUND(-E9*$D$3,2)</f>
        <v>-11700</v>
      </c>
      <c r="F44" s="20">
        <f aca="true" t="shared" si="18" ref="F44:N44">ROUND(-F9*$D$3,2)</f>
        <v>-52828</v>
      </c>
      <c r="G44" s="20">
        <f t="shared" si="18"/>
        <v>-93856</v>
      </c>
      <c r="H44" s="20">
        <f t="shared" si="18"/>
        <v>-85636</v>
      </c>
      <c r="I44" s="20">
        <f>ROUND(-I9*$D$3,2)</f>
        <v>-22984</v>
      </c>
      <c r="J44" s="20">
        <f>ROUND(-J9*$D$3,2)</f>
        <v>-49924</v>
      </c>
      <c r="K44" s="20">
        <f>ROUND(-K9*$D$3,2)</f>
        <v>-66076</v>
      </c>
      <c r="L44" s="20">
        <f>ROUND(-L9*$D$3,2)</f>
        <v>-53528</v>
      </c>
      <c r="M44" s="20">
        <f t="shared" si="18"/>
        <v>-34896</v>
      </c>
      <c r="N44" s="20">
        <f t="shared" si="18"/>
        <v>-23432</v>
      </c>
      <c r="O44" s="46">
        <f t="shared" si="17"/>
        <v>-730764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-17731.26</v>
      </c>
      <c r="C46" s="26">
        <f aca="true" t="shared" si="20" ref="C46:O46">SUM(C47:C57)</f>
        <v>-12243.1</v>
      </c>
      <c r="D46" s="26">
        <f t="shared" si="20"/>
        <v>-53275.37</v>
      </c>
      <c r="E46" s="26">
        <f t="shared" si="20"/>
        <v>-31840.83</v>
      </c>
      <c r="F46" s="26">
        <f t="shared" si="20"/>
        <v>-73910.52</v>
      </c>
      <c r="G46" s="26">
        <f t="shared" si="20"/>
        <v>-132026.94</v>
      </c>
      <c r="H46" s="26">
        <f t="shared" si="20"/>
        <v>-9193.18</v>
      </c>
      <c r="I46" s="26">
        <f t="shared" si="20"/>
        <v>-19059.53</v>
      </c>
      <c r="J46" s="26">
        <f t="shared" si="20"/>
        <v>-17916.61</v>
      </c>
      <c r="K46" s="26">
        <f t="shared" si="20"/>
        <v>-22384.92</v>
      </c>
      <c r="L46" s="26">
        <f t="shared" si="20"/>
        <v>-90115.12</v>
      </c>
      <c r="M46" s="26">
        <f t="shared" si="20"/>
        <v>-21357.42</v>
      </c>
      <c r="N46" s="26">
        <f t="shared" si="20"/>
        <v>-13073.72</v>
      </c>
      <c r="O46" s="26">
        <f t="shared" si="20"/>
        <v>-514128.51999999996</v>
      </c>
    </row>
    <row r="47" spans="1:26" ht="18.75" customHeight="1">
      <c r="A47" s="13" t="s">
        <v>59</v>
      </c>
      <c r="B47" s="24">
        <v>-17731.26</v>
      </c>
      <c r="C47" s="24">
        <v>-12243.1</v>
      </c>
      <c r="D47" s="24">
        <v>-29044.04</v>
      </c>
      <c r="E47" s="24">
        <v>-31840.83</v>
      </c>
      <c r="F47" s="24">
        <v>-23260.52</v>
      </c>
      <c r="G47" s="24">
        <v>-47451.94</v>
      </c>
      <c r="H47" s="24">
        <v>-9193.18</v>
      </c>
      <c r="I47" s="24">
        <v>-18059.53</v>
      </c>
      <c r="J47" s="24">
        <v>-17916.61</v>
      </c>
      <c r="K47" s="24">
        <v>-22384.92</v>
      </c>
      <c r="L47" s="24">
        <v>-16365.12</v>
      </c>
      <c r="M47" s="24">
        <v>-21357.42</v>
      </c>
      <c r="N47" s="24">
        <v>-13073.72</v>
      </c>
      <c r="O47" s="24">
        <f t="shared" si="17"/>
        <v>-279922.18999999994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-500-23731.33</f>
        <v>-24231.33</v>
      </c>
      <c r="E49" s="24">
        <v>0</v>
      </c>
      <c r="F49" s="24">
        <f>-500-50150</f>
        <v>-50650</v>
      </c>
      <c r="G49" s="24">
        <f>-500-84075</f>
        <v>-84575</v>
      </c>
      <c r="H49" s="24">
        <v>0</v>
      </c>
      <c r="I49" s="24">
        <v>-1000</v>
      </c>
      <c r="J49" s="24">
        <v>0</v>
      </c>
      <c r="K49" s="24">
        <v>0</v>
      </c>
      <c r="L49" s="24">
        <v>-73750</v>
      </c>
      <c r="M49" s="24">
        <v>0</v>
      </c>
      <c r="N49" s="24">
        <v>0</v>
      </c>
      <c r="O49" s="24">
        <f t="shared" si="17"/>
        <v>-234206.33000000002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v>1723.02</v>
      </c>
      <c r="C58" s="27">
        <v>659.33</v>
      </c>
      <c r="D58" s="27">
        <v>0</v>
      </c>
      <c r="E58" s="27">
        <v>0</v>
      </c>
      <c r="F58" s="27">
        <v>0</v>
      </c>
      <c r="G58" s="27">
        <v>0</v>
      </c>
      <c r="H58" s="27">
        <v>1231.36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3613.71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107</v>
      </c>
      <c r="B59" s="27">
        <v>-2064.61</v>
      </c>
      <c r="C59" s="27">
        <v>2038.77</v>
      </c>
      <c r="D59" s="27">
        <v>1429.41</v>
      </c>
      <c r="E59" s="27">
        <v>0</v>
      </c>
      <c r="F59" s="27">
        <v>2710.33</v>
      </c>
      <c r="G59" s="27">
        <v>-9946.12</v>
      </c>
      <c r="H59" s="27">
        <v>-2214.65</v>
      </c>
      <c r="I59" s="27">
        <v>0</v>
      </c>
      <c r="J59" s="27">
        <v>-28093.39</v>
      </c>
      <c r="K59" s="27">
        <v>-36684.01</v>
      </c>
      <c r="L59" s="27">
        <v>-25038.67</v>
      </c>
      <c r="M59" s="27">
        <v>-6490.55</v>
      </c>
      <c r="N59" s="27">
        <v>-13268.22</v>
      </c>
      <c r="O59" s="24">
        <f t="shared" si="17"/>
        <v>-117621.71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66</v>
      </c>
      <c r="B61" s="29">
        <f aca="true" t="shared" si="21" ref="B61:N61">+B36+B42</f>
        <v>1057062.0083999997</v>
      </c>
      <c r="C61" s="29">
        <f t="shared" si="21"/>
        <v>788547.2345999999</v>
      </c>
      <c r="D61" s="29">
        <f t="shared" si="21"/>
        <v>687571.3250000001</v>
      </c>
      <c r="E61" s="29">
        <f t="shared" si="21"/>
        <v>162822.9962</v>
      </c>
      <c r="F61" s="29">
        <f t="shared" si="21"/>
        <v>662582.764</v>
      </c>
      <c r="G61" s="29">
        <f t="shared" si="21"/>
        <v>719438.6294</v>
      </c>
      <c r="H61" s="29">
        <f t="shared" si="21"/>
        <v>721706.7264</v>
      </c>
      <c r="I61" s="29">
        <f t="shared" si="21"/>
        <v>175767.92200000002</v>
      </c>
      <c r="J61" s="29">
        <f>+J36+J42</f>
        <v>865606.4358</v>
      </c>
      <c r="K61" s="29">
        <f>+K36+K42</f>
        <v>712002.6619999999</v>
      </c>
      <c r="L61" s="29">
        <f>+L36+L42</f>
        <v>783162.7948</v>
      </c>
      <c r="M61" s="29">
        <f t="shared" si="21"/>
        <v>421605.408</v>
      </c>
      <c r="N61" s="29">
        <f t="shared" si="21"/>
        <v>213596.3726</v>
      </c>
      <c r="O61" s="29">
        <f>SUM(B61:N61)</f>
        <v>7971473.2792</v>
      </c>
      <c r="P61"/>
      <c r="Q61" s="70"/>
      <c r="R61"/>
      <c r="S61"/>
      <c r="T61"/>
      <c r="U61"/>
      <c r="V61"/>
      <c r="W61"/>
      <c r="X61"/>
      <c r="Y61"/>
      <c r="Z61"/>
    </row>
    <row r="62" spans="1:15" ht="21.75" customHeight="1">
      <c r="A62" s="34" t="s">
        <v>112</v>
      </c>
      <c r="B62" s="47"/>
      <c r="C62" s="47"/>
      <c r="D62" s="47"/>
      <c r="E62" s="47"/>
      <c r="F62" s="47"/>
      <c r="G62" s="48">
        <v>-5170.23</v>
      </c>
      <c r="H62" s="47"/>
      <c r="I62" s="47"/>
      <c r="J62" s="48">
        <v>-18755.01</v>
      </c>
      <c r="K62" s="48">
        <v>-22662.78</v>
      </c>
      <c r="L62" s="48">
        <v>-16320.1</v>
      </c>
      <c r="M62" s="48">
        <v>-1167.11</v>
      </c>
      <c r="N62" s="48">
        <v>-12253.61</v>
      </c>
      <c r="O62" s="48">
        <f>SUM(B62:N62)</f>
        <v>-76328.84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1057062.01</v>
      </c>
      <c r="C64" s="36">
        <f aca="true" t="shared" si="22" ref="C64:N64">SUM(C65:C78)</f>
        <v>788547.24</v>
      </c>
      <c r="D64" s="36">
        <f t="shared" si="22"/>
        <v>687571.33</v>
      </c>
      <c r="E64" s="36">
        <f t="shared" si="22"/>
        <v>162823</v>
      </c>
      <c r="F64" s="36">
        <f t="shared" si="22"/>
        <v>662582.76</v>
      </c>
      <c r="G64" s="36">
        <f t="shared" si="22"/>
        <v>719438.63</v>
      </c>
      <c r="H64" s="36">
        <f t="shared" si="22"/>
        <v>721706.72</v>
      </c>
      <c r="I64" s="36">
        <f t="shared" si="22"/>
        <v>175767.92</v>
      </c>
      <c r="J64" s="36">
        <f t="shared" si="22"/>
        <v>865606.43</v>
      </c>
      <c r="K64" s="36">
        <f t="shared" si="22"/>
        <v>712002.66</v>
      </c>
      <c r="L64" s="36">
        <f t="shared" si="22"/>
        <v>783162.79</v>
      </c>
      <c r="M64" s="36">
        <f t="shared" si="22"/>
        <v>421605.41</v>
      </c>
      <c r="N64" s="36">
        <f t="shared" si="22"/>
        <v>213596.37</v>
      </c>
      <c r="O64" s="29">
        <f>SUM(O65:O78)</f>
        <v>7971473.27</v>
      </c>
    </row>
    <row r="65" spans="1:16" ht="18.75" customHeight="1">
      <c r="A65" s="17" t="s">
        <v>68</v>
      </c>
      <c r="B65" s="36">
        <f>1168.2+1061.37+202605.18+97.54</f>
        <v>204932.29</v>
      </c>
      <c r="C65" s="36">
        <v>226825.01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431757.30000000005</v>
      </c>
      <c r="P65"/>
    </row>
    <row r="66" spans="1:16" ht="18.75" customHeight="1">
      <c r="A66" s="17" t="s">
        <v>69</v>
      </c>
      <c r="B66" s="36">
        <f>850021.76+1446.31+661.65</f>
        <v>852129.7200000001</v>
      </c>
      <c r="C66" s="36">
        <v>561722.23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1413851.9500000002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v>687571.33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687571.33</v>
      </c>
      <c r="Q67"/>
    </row>
    <row r="68" spans="1:18" ht="18.75" customHeight="1">
      <c r="A68" s="17" t="s">
        <v>71</v>
      </c>
      <c r="B68" s="35">
        <v>0</v>
      </c>
      <c r="C68" s="35">
        <v>0</v>
      </c>
      <c r="D68" s="35">
        <v>0</v>
      </c>
      <c r="E68" s="26">
        <v>162823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162823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662582.76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662582.76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719438.63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719438.63</v>
      </c>
      <c r="T70"/>
    </row>
    <row r="71" spans="1:21" ht="18.75" customHeight="1">
      <c r="A71" s="17" t="s">
        <v>98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1231.36+1286.21+719189.15</f>
        <v>721706.72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721706.72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175767.92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175767.92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865606.43</f>
        <v>865606.43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865606.43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712002.66</v>
      </c>
      <c r="L74" s="35">
        <v>0</v>
      </c>
      <c r="M74" s="35">
        <v>0</v>
      </c>
      <c r="N74" s="35">
        <v>0</v>
      </c>
      <c r="O74" s="29">
        <f t="shared" si="23"/>
        <v>712002.66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783162.79</v>
      </c>
      <c r="M75" s="35">
        <v>0</v>
      </c>
      <c r="N75" s="61">
        <v>0</v>
      </c>
      <c r="O75" s="26">
        <f t="shared" si="23"/>
        <v>783162.79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421605.41</v>
      </c>
      <c r="N76" s="35">
        <v>0</v>
      </c>
      <c r="O76" s="29">
        <f t="shared" si="23"/>
        <v>421605.41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213596.37</v>
      </c>
      <c r="O77" s="26">
        <f t="shared" si="23"/>
        <v>213596.37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2.451743803926321</v>
      </c>
      <c r="C82" s="44">
        <v>2.6013267920456298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83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84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21" customHeight="1">
      <c r="A97" s="67" t="s">
        <v>111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15.75">
      <c r="A98" s="71" t="s">
        <v>109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100" ht="14.25">
      <c r="B100" s="40"/>
    </row>
    <row r="101" spans="8:9" ht="14.25">
      <c r="H101" s="41"/>
      <c r="I101" s="41"/>
    </row>
    <row r="102" ht="14.25"/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2018-08-16T18:17:48Z</dcterms:modified>
  <cp:category/>
  <cp:version/>
  <cp:contentType/>
  <cp:contentStatus/>
</cp:coreProperties>
</file>