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955" windowHeight="9780" activeTab="0"/>
  </bookViews>
  <sheets>
    <sheet name="24" sheetId="1" r:id="rId1"/>
  </sheets>
  <externalReferences>
    <externalReference r:id="rId4"/>
  </externalReferences>
  <definedNames>
    <definedName name="_xlnm.Print_Area" localSheetId="0">'24'!$A$1:$L$141</definedName>
    <definedName name="_xlnm.Print_Titles" localSheetId="0">'24'!$4:$6</definedName>
  </definedNames>
  <calcPr fullCalcOnLoad="1"/>
</workbook>
</file>

<file path=xl/sharedStrings.xml><?xml version="1.0" encoding="utf-8"?>
<sst xmlns="http://schemas.openxmlformats.org/spreadsheetml/2006/main" count="147" uniqueCount="147">
  <si>
    <t>DEMONSTRATIVO DE REMUNERAÇÃO DOS CONCESSIONÁRIOS</t>
  </si>
  <si>
    <t>OPERAÇÃO 24/08/18 - VENCIMENTO 31/08/18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</si>
  <si>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</si>
  <si>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</si>
  <si>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</si>
  <si>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</si>
  <si>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</si>
  <si>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</si>
  <si>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</si>
  <si>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Consórcio Via Sul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</si>
  <si>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</si>
  <si>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</si>
  <si>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</si>
  <si>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</si>
  <si>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</si>
  <si>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Mobibrasil Transporte São Paulo Ltda.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</si>
  <si>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</si>
  <si>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</si>
  <si>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</si>
  <si>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</si>
  <si>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</si>
  <si>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</si>
  <si>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</si>
  <si>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</si>
  <si>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</si>
  <si>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</si>
  <si>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</si>
  <si>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</si>
  <si>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</si>
  <si>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</si>
  <si>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</si>
  <si>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</si>
  <si>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</si>
  <si>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</si>
  <si>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</si>
  <si>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</si>
  <si>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</si>
  <si>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</si>
  <si>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</si>
  <si>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</si>
  <si>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</si>
  <si>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</si>
  <si>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</si>
  <si>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</si>
  <si>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</si>
  <si>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</si>
  <si>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</si>
  <si>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</si>
  <si>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</si>
  <si>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>3. Remuneração Linhas USP (3.1 / 31 x 3.2 - (1.4 x 2.1))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</si>
  <si>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</si>
  <si>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</si>
  <si>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</si>
  <si>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</si>
  <si>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</si>
  <si>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</si>
  <si>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</si>
  <si>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</si>
  <si>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</si>
  <si>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</si>
  <si>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+ 5.1.2....+ 5.1.10)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</si>
  <si>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</si>
  <si>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</si>
  <si>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</si>
  <si>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</si>
  <si>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</si>
  <si>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</si>
  <si>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</si>
  <si>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</si>
  <si>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5.1.9. Remuneração pela Linha Paralímpica</t>
  </si>
  <si>
    <t>5.1.10. Remuneração Diesel</t>
  </si>
  <si>
    <t>5.1.11. Complemento Motoristas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</si>
  <si>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</si>
  <si>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</si>
  <si>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</si>
  <si>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</si>
  <si>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</si>
  <si>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</si>
  <si>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</si>
  <si>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</si>
  <si>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</si>
  <si>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</si>
  <si>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</si>
  <si>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</si>
  <si>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</si>
  <si>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</si>
  <si>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</si>
  <si>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</si>
  <si>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</si>
  <si>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</si>
  <si>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</si>
  <si>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</si>
  <si>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</si>
  <si>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</si>
  <si>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</si>
  <si>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</si>
  <si>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</si>
  <si>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</si>
  <si>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</si>
  <si>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</si>
  <si>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</si>
  <si>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</si>
  <si>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</si>
  <si>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</si>
  <si>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</si>
  <si>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</si>
  <si>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</si>
  <si>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</si>
  <si>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</si>
  <si>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</si>
  <si>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</si>
  <si>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</si>
  <si>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</si>
  <si>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</si>
  <si>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</si>
  <si>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</si>
  <si>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6.3. Revisão de Remuneração pelo Transporte Coletivo ¹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</si>
  <si>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</si>
  <si>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</si>
  <si>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</si>
  <si>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</si>
  <si>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</si>
  <si>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</si>
  <si>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</si>
  <si>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</si>
  <si>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</si>
  <si>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</si>
  <si>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</si>
  <si>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</si>
  <si>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</si>
  <si>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</si>
  <si>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</si>
  <si>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</si>
  <si>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</si>
  <si>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</si>
  <si>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</si>
  <si>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</si>
  <si>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</si>
  <si>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</si>
  <si>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</si>
  <si>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</si>
  <si>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</si>
  <si>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</si>
  <si>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</si>
  <si>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</si>
  <si>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¹ Rede da madrugada de julho/18.</t>
  </si>
  <si>
    <t xml:space="preserve">  Ajuste dos valores da energia para tração (Ambiental) de maio/18.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</si>
</sst>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1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4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33" borderId="17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1" fontId="21" fillId="33" borderId="16" xfId="49" applyFont="1" applyFill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left" vertical="center" indent="1"/>
    </xf>
    <xf numFmtId="165" fontId="34" fillId="0" borderId="17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4" fillId="0" borderId="4" xfId="0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4"/>
    </xf>
    <xf numFmtId="165" fontId="34" fillId="34" borderId="4" xfId="53" applyNumberFormat="1" applyFont="1" applyFill="1" applyBorder="1" applyAlignment="1">
      <alignment vertical="center"/>
    </xf>
    <xf numFmtId="165" fontId="34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wrapText="1" indent="2"/>
    </xf>
    <xf numFmtId="164" fontId="34" fillId="0" borderId="4" xfId="53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wrapText="1" indent="2"/>
    </xf>
    <xf numFmtId="164" fontId="34" fillId="34" borderId="4" xfId="46" applyNumberFormat="1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5" fontId="34" fillId="0" borderId="4" xfId="46" applyNumberFormat="1" applyFont="1" applyFill="1" applyBorder="1" applyAlignment="1">
      <alignment horizontal="center" vertical="center"/>
    </xf>
    <xf numFmtId="165" fontId="34" fillId="34" borderId="4" xfId="46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3"/>
    </xf>
    <xf numFmtId="0" fontId="34" fillId="34" borderId="4" xfId="0" applyFont="1" applyFill="1" applyBorder="1" applyAlignment="1">
      <alignment horizontal="left" vertical="center" wrapText="1" indent="3"/>
    </xf>
    <xf numFmtId="44" fontId="34" fillId="0" borderId="4" xfId="46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164" fontId="34" fillId="0" borderId="16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vertical="center"/>
    </xf>
    <xf numFmtId="167" fontId="34" fillId="34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34" fillId="0" borderId="19" xfId="46" applyNumberFormat="1" applyFont="1" applyFill="1" applyBorder="1" applyAlignment="1">
      <alignment horizontal="center" vertical="center"/>
    </xf>
    <xf numFmtId="164" fontId="34" fillId="34" borderId="19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7" fontId="34" fillId="0" borderId="4" xfId="46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0" borderId="20" xfId="0" applyFont="1" applyFill="1" applyBorder="1" applyAlignment="1">
      <alignment horizontal="left" vertical="center" indent="1"/>
    </xf>
    <xf numFmtId="164" fontId="34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4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44" fontId="0" fillId="34" borderId="4" xfId="46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indent="2"/>
    </xf>
    <xf numFmtId="164" fontId="0" fillId="0" borderId="16" xfId="46" applyNumberFormat="1" applyFont="1" applyBorder="1" applyAlignment="1">
      <alignment vertical="center"/>
    </xf>
    <xf numFmtId="44" fontId="0" fillId="0" borderId="16" xfId="46" applyFont="1" applyBorder="1" applyAlignment="1">
      <alignment vertical="center"/>
    </xf>
    <xf numFmtId="44" fontId="0" fillId="0" borderId="16" xfId="46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64" fontId="48" fillId="0" borderId="0" xfId="46" applyNumberFormat="1" applyFont="1" applyBorder="1" applyAlignment="1">
      <alignment vertical="center"/>
    </xf>
    <xf numFmtId="164" fontId="48" fillId="0" borderId="0" xfId="46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ago18%20f&#243;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2" bestFit="1" customWidth="1"/>
    <col min="2" max="11" width="17.375" style="2" customWidth="1"/>
    <col min="12" max="12" width="18.75390625" style="2" customWidth="1"/>
    <col min="13" max="13" width="15.625" style="2" bestFit="1" customWidth="1"/>
    <col min="14" max="14" width="10.125" style="2" bestFit="1" customWidth="1"/>
    <col min="15" max="16384" width="9.00390625" style="2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 t="s">
        <v>2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1"/>
      <c r="L4" s="12" t="s">
        <v>5</v>
      </c>
    </row>
    <row r="5" spans="1:12" ht="38.25">
      <c r="A5" s="8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14" t="s">
        <v>15</v>
      </c>
      <c r="L5" s="8"/>
    </row>
    <row r="6" spans="1:12" ht="18.75" customHeight="1">
      <c r="A6" s="8"/>
      <c r="B6" s="1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16"/>
      <c r="J6" s="16"/>
      <c r="K6" s="16"/>
      <c r="L6" s="8"/>
    </row>
    <row r="7" spans="1:13" ht="17.25" customHeight="1">
      <c r="A7" s="17" t="s">
        <v>23</v>
      </c>
      <c r="B7" s="18">
        <f aca="true" t="shared" si="0" ref="B7:L7">+B8+B20+B24+B27</f>
        <v>575164</v>
      </c>
      <c r="C7" s="18">
        <f t="shared" si="0"/>
        <v>768377</v>
      </c>
      <c r="D7" s="18">
        <f t="shared" si="0"/>
        <v>762304</v>
      </c>
      <c r="E7" s="18">
        <f t="shared" si="0"/>
        <v>514618</v>
      </c>
      <c r="F7" s="18">
        <f t="shared" si="0"/>
        <v>451385</v>
      </c>
      <c r="G7" s="18">
        <f t="shared" si="0"/>
        <v>1199119</v>
      </c>
      <c r="H7" s="18">
        <f t="shared" si="0"/>
        <v>527664</v>
      </c>
      <c r="I7" s="18">
        <f t="shared" si="0"/>
        <v>116434</v>
      </c>
      <c r="J7" s="18">
        <f t="shared" si="0"/>
        <v>316157</v>
      </c>
      <c r="K7" s="18">
        <f t="shared" si="0"/>
        <v>260901</v>
      </c>
      <c r="L7" s="18">
        <f t="shared" si="0"/>
        <v>5492123</v>
      </c>
      <c r="M7" s="19"/>
    </row>
    <row r="8" spans="1:12" ht="17.25" customHeight="1">
      <c r="A8" s="20" t="s">
        <v>24</v>
      </c>
      <c r="B8" s="21">
        <f aca="true" t="shared" si="1" ref="B8:K8">B9+B12+B16</f>
        <v>280241</v>
      </c>
      <c r="C8" s="21">
        <f t="shared" si="1"/>
        <v>384997</v>
      </c>
      <c r="D8" s="21">
        <f t="shared" si="1"/>
        <v>355806</v>
      </c>
      <c r="E8" s="21">
        <f t="shared" si="1"/>
        <v>260059</v>
      </c>
      <c r="F8" s="21">
        <f t="shared" si="1"/>
        <v>208346</v>
      </c>
      <c r="G8" s="21">
        <f t="shared" si="1"/>
        <v>577651</v>
      </c>
      <c r="H8" s="21">
        <f t="shared" si="1"/>
        <v>282033</v>
      </c>
      <c r="I8" s="21">
        <f t="shared" si="1"/>
        <v>52818</v>
      </c>
      <c r="J8" s="21">
        <f t="shared" si="1"/>
        <v>148151</v>
      </c>
      <c r="K8" s="21">
        <f t="shared" si="1"/>
        <v>132106</v>
      </c>
      <c r="L8" s="21">
        <f aca="true" t="shared" si="2" ref="L8:L27">SUM(B8:K8)</f>
        <v>2682208</v>
      </c>
    </row>
    <row r="9" spans="1:12" ht="17.25" customHeight="1">
      <c r="A9" s="22" t="s">
        <v>25</v>
      </c>
      <c r="B9" s="23">
        <f aca="true" t="shared" si="3" ref="B9:K9">+B10+B11</f>
        <v>34216</v>
      </c>
      <c r="C9" s="23">
        <f t="shared" si="3"/>
        <v>50041</v>
      </c>
      <c r="D9" s="23">
        <f t="shared" si="3"/>
        <v>41280</v>
      </c>
      <c r="E9" s="23">
        <f t="shared" si="3"/>
        <v>32294</v>
      </c>
      <c r="F9" s="23">
        <f t="shared" si="3"/>
        <v>20683</v>
      </c>
      <c r="G9" s="23">
        <f t="shared" si="3"/>
        <v>47370</v>
      </c>
      <c r="H9" s="23">
        <f t="shared" si="3"/>
        <v>42673</v>
      </c>
      <c r="I9" s="23">
        <f t="shared" si="3"/>
        <v>7455</v>
      </c>
      <c r="J9" s="23">
        <f t="shared" si="3"/>
        <v>16303</v>
      </c>
      <c r="K9" s="23">
        <f t="shared" si="3"/>
        <v>14886</v>
      </c>
      <c r="L9" s="21">
        <f t="shared" si="2"/>
        <v>307201</v>
      </c>
    </row>
    <row r="10" spans="1:12" ht="17.25" customHeight="1">
      <c r="A10" s="24" t="s">
        <v>26</v>
      </c>
      <c r="B10" s="23">
        <v>34216</v>
      </c>
      <c r="C10" s="23">
        <v>50041</v>
      </c>
      <c r="D10" s="23">
        <v>41280</v>
      </c>
      <c r="E10" s="23">
        <v>32294</v>
      </c>
      <c r="F10" s="23">
        <v>20683</v>
      </c>
      <c r="G10" s="23">
        <v>47370</v>
      </c>
      <c r="H10" s="23">
        <v>42673</v>
      </c>
      <c r="I10" s="23">
        <v>7455</v>
      </c>
      <c r="J10" s="23">
        <v>16303</v>
      </c>
      <c r="K10" s="23">
        <v>14886</v>
      </c>
      <c r="L10" s="21">
        <f t="shared" si="2"/>
        <v>307201</v>
      </c>
    </row>
    <row r="11" spans="1:12" ht="17.25" customHeight="1">
      <c r="A11" s="24" t="s">
        <v>27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1">
        <f t="shared" si="2"/>
        <v>0</v>
      </c>
    </row>
    <row r="12" spans="1:12" ht="17.25" customHeight="1">
      <c r="A12" s="22" t="s">
        <v>28</v>
      </c>
      <c r="B12" s="25">
        <f aca="true" t="shared" si="4" ref="B12:K12">SUM(B13:B15)</f>
        <v>233682</v>
      </c>
      <c r="C12" s="25">
        <f t="shared" si="4"/>
        <v>317201</v>
      </c>
      <c r="D12" s="25">
        <f t="shared" si="4"/>
        <v>298606</v>
      </c>
      <c r="E12" s="25">
        <f t="shared" si="4"/>
        <v>216415</v>
      </c>
      <c r="F12" s="25">
        <f t="shared" si="4"/>
        <v>175833</v>
      </c>
      <c r="G12" s="25">
        <f t="shared" si="4"/>
        <v>498954</v>
      </c>
      <c r="H12" s="25">
        <f t="shared" si="4"/>
        <v>226994</v>
      </c>
      <c r="I12" s="25">
        <f t="shared" si="4"/>
        <v>42645</v>
      </c>
      <c r="J12" s="25">
        <f t="shared" si="4"/>
        <v>124992</v>
      </c>
      <c r="K12" s="25">
        <f t="shared" si="4"/>
        <v>110941</v>
      </c>
      <c r="L12" s="21">
        <f t="shared" si="2"/>
        <v>2246263</v>
      </c>
    </row>
    <row r="13" spans="1:14" s="31" customFormat="1" ht="17.25" customHeight="1">
      <c r="A13" s="26" t="s">
        <v>29</v>
      </c>
      <c r="B13" s="27">
        <v>113298</v>
      </c>
      <c r="C13" s="27">
        <v>162094</v>
      </c>
      <c r="D13" s="27">
        <v>158325</v>
      </c>
      <c r="E13" s="27">
        <v>109433</v>
      </c>
      <c r="F13" s="27">
        <v>90567</v>
      </c>
      <c r="G13" s="27">
        <v>238083</v>
      </c>
      <c r="H13" s="27">
        <v>103800</v>
      </c>
      <c r="I13" s="27">
        <v>23300</v>
      </c>
      <c r="J13" s="27">
        <v>66388</v>
      </c>
      <c r="K13" s="27">
        <v>53873</v>
      </c>
      <c r="L13" s="28">
        <f t="shared" si="2"/>
        <v>1119161</v>
      </c>
      <c r="M13" s="29"/>
      <c r="N13" s="30"/>
    </row>
    <row r="14" spans="1:13" s="31" customFormat="1" ht="17.25" customHeight="1">
      <c r="A14" s="26" t="s">
        <v>30</v>
      </c>
      <c r="B14" s="27">
        <v>106562</v>
      </c>
      <c r="C14" s="27">
        <v>134014</v>
      </c>
      <c r="D14" s="27">
        <v>125516</v>
      </c>
      <c r="E14" s="27">
        <v>93742</v>
      </c>
      <c r="F14" s="27">
        <v>76765</v>
      </c>
      <c r="G14" s="27">
        <v>238481</v>
      </c>
      <c r="H14" s="27">
        <v>102711</v>
      </c>
      <c r="I14" s="27">
        <v>16010</v>
      </c>
      <c r="J14" s="27">
        <v>53412</v>
      </c>
      <c r="K14" s="27">
        <v>51484</v>
      </c>
      <c r="L14" s="28">
        <f t="shared" si="2"/>
        <v>998697</v>
      </c>
      <c r="M14" s="29"/>
    </row>
    <row r="15" spans="1:12" ht="17.25" customHeight="1">
      <c r="A15" s="32" t="s">
        <v>31</v>
      </c>
      <c r="B15" s="23">
        <v>13822</v>
      </c>
      <c r="C15" s="23">
        <v>21093</v>
      </c>
      <c r="D15" s="23">
        <v>14765</v>
      </c>
      <c r="E15" s="23">
        <v>13240</v>
      </c>
      <c r="F15" s="23">
        <v>8501</v>
      </c>
      <c r="G15" s="23">
        <v>22390</v>
      </c>
      <c r="H15" s="23">
        <v>20483</v>
      </c>
      <c r="I15" s="23">
        <v>3335</v>
      </c>
      <c r="J15" s="23">
        <v>5192</v>
      </c>
      <c r="K15" s="23">
        <v>5584</v>
      </c>
      <c r="L15" s="21">
        <f t="shared" si="2"/>
        <v>128405</v>
      </c>
    </row>
    <row r="16" spans="1:12" ht="17.25" customHeight="1">
      <c r="A16" s="22" t="s">
        <v>32</v>
      </c>
      <c r="B16" s="23">
        <f aca="true" t="shared" si="5" ref="B16:K16">B17+B18+B19</f>
        <v>12343</v>
      </c>
      <c r="C16" s="23">
        <f t="shared" si="5"/>
        <v>17755</v>
      </c>
      <c r="D16" s="23">
        <f t="shared" si="5"/>
        <v>15920</v>
      </c>
      <c r="E16" s="23">
        <f t="shared" si="5"/>
        <v>11350</v>
      </c>
      <c r="F16" s="23">
        <f t="shared" si="5"/>
        <v>11830</v>
      </c>
      <c r="G16" s="23">
        <f t="shared" si="5"/>
        <v>31327</v>
      </c>
      <c r="H16" s="23">
        <f t="shared" si="5"/>
        <v>12366</v>
      </c>
      <c r="I16" s="23">
        <f t="shared" si="5"/>
        <v>2718</v>
      </c>
      <c r="J16" s="23">
        <f t="shared" si="5"/>
        <v>6856</v>
      </c>
      <c r="K16" s="23">
        <f t="shared" si="5"/>
        <v>6279</v>
      </c>
      <c r="L16" s="21">
        <f t="shared" si="2"/>
        <v>128744</v>
      </c>
    </row>
    <row r="17" spans="1:12" ht="17.25" customHeight="1">
      <c r="A17" s="32" t="s">
        <v>33</v>
      </c>
      <c r="B17" s="23">
        <v>12306</v>
      </c>
      <c r="C17" s="23">
        <v>17721</v>
      </c>
      <c r="D17" s="23">
        <v>15882</v>
      </c>
      <c r="E17" s="23">
        <v>11318</v>
      </c>
      <c r="F17" s="23">
        <v>11811</v>
      </c>
      <c r="G17" s="23">
        <v>31279</v>
      </c>
      <c r="H17" s="23">
        <v>12324</v>
      </c>
      <c r="I17" s="23">
        <v>2714</v>
      </c>
      <c r="J17" s="23">
        <v>6852</v>
      </c>
      <c r="K17" s="23">
        <v>6264</v>
      </c>
      <c r="L17" s="21">
        <f t="shared" si="2"/>
        <v>128471</v>
      </c>
    </row>
    <row r="18" spans="1:12" ht="17.25" customHeight="1">
      <c r="A18" s="32" t="s">
        <v>34</v>
      </c>
      <c r="B18" s="23">
        <v>18</v>
      </c>
      <c r="C18" s="23">
        <v>19</v>
      </c>
      <c r="D18" s="23">
        <v>21</v>
      </c>
      <c r="E18" s="23">
        <v>24</v>
      </c>
      <c r="F18" s="23">
        <v>17</v>
      </c>
      <c r="G18" s="23">
        <v>29</v>
      </c>
      <c r="H18" s="23">
        <v>27</v>
      </c>
      <c r="I18" s="23">
        <v>3</v>
      </c>
      <c r="J18" s="23">
        <v>3</v>
      </c>
      <c r="K18" s="23">
        <v>8</v>
      </c>
      <c r="L18" s="21">
        <f t="shared" si="2"/>
        <v>169</v>
      </c>
    </row>
    <row r="19" spans="1:12" ht="17.25" customHeight="1">
      <c r="A19" s="32" t="s">
        <v>35</v>
      </c>
      <c r="B19" s="23">
        <v>19</v>
      </c>
      <c r="C19" s="23">
        <v>15</v>
      </c>
      <c r="D19" s="23">
        <v>17</v>
      </c>
      <c r="E19" s="23">
        <v>8</v>
      </c>
      <c r="F19" s="23">
        <v>2</v>
      </c>
      <c r="G19" s="23">
        <v>19</v>
      </c>
      <c r="H19" s="23">
        <v>15</v>
      </c>
      <c r="I19" s="23">
        <v>1</v>
      </c>
      <c r="J19" s="23">
        <v>1</v>
      </c>
      <c r="K19" s="23">
        <v>7</v>
      </c>
      <c r="L19" s="21">
        <f t="shared" si="2"/>
        <v>104</v>
      </c>
    </row>
    <row r="20" spans="1:12" ht="17.25" customHeight="1">
      <c r="A20" s="33" t="s">
        <v>36</v>
      </c>
      <c r="B20" s="21">
        <f aca="true" t="shared" si="6" ref="B20:K20">+B21+B22+B23</f>
        <v>164877</v>
      </c>
      <c r="C20" s="21">
        <f t="shared" si="6"/>
        <v>195400</v>
      </c>
      <c r="D20" s="21">
        <f t="shared" si="6"/>
        <v>211943</v>
      </c>
      <c r="E20" s="21">
        <f t="shared" si="6"/>
        <v>134290</v>
      </c>
      <c r="F20" s="21">
        <f t="shared" si="6"/>
        <v>146767</v>
      </c>
      <c r="G20" s="21">
        <f t="shared" si="6"/>
        <v>409953</v>
      </c>
      <c r="H20" s="21">
        <f t="shared" si="6"/>
        <v>136327</v>
      </c>
      <c r="I20" s="21">
        <f t="shared" si="6"/>
        <v>33086</v>
      </c>
      <c r="J20" s="21">
        <f t="shared" si="6"/>
        <v>82852</v>
      </c>
      <c r="K20" s="21">
        <f t="shared" si="6"/>
        <v>70506</v>
      </c>
      <c r="L20" s="21">
        <f t="shared" si="2"/>
        <v>1586001</v>
      </c>
    </row>
    <row r="21" spans="1:13" s="31" customFormat="1" ht="17.25" customHeight="1">
      <c r="A21" s="34" t="s">
        <v>37</v>
      </c>
      <c r="B21" s="27">
        <v>90348</v>
      </c>
      <c r="C21" s="27">
        <v>116169</v>
      </c>
      <c r="D21" s="27">
        <v>128169</v>
      </c>
      <c r="E21" s="27">
        <v>78270</v>
      </c>
      <c r="F21" s="27">
        <v>85384</v>
      </c>
      <c r="G21" s="27">
        <v>217419</v>
      </c>
      <c r="H21" s="27">
        <v>76911</v>
      </c>
      <c r="I21" s="27">
        <v>20694</v>
      </c>
      <c r="J21" s="27">
        <v>49554</v>
      </c>
      <c r="K21" s="27">
        <v>38604</v>
      </c>
      <c r="L21" s="28">
        <f t="shared" si="2"/>
        <v>901522</v>
      </c>
      <c r="M21" s="29"/>
    </row>
    <row r="22" spans="1:13" s="31" customFormat="1" ht="17.25" customHeight="1">
      <c r="A22" s="34" t="s">
        <v>38</v>
      </c>
      <c r="B22" s="27">
        <v>68590</v>
      </c>
      <c r="C22" s="27">
        <v>71948</v>
      </c>
      <c r="D22" s="27">
        <v>77432</v>
      </c>
      <c r="E22" s="27">
        <v>51489</v>
      </c>
      <c r="F22" s="27">
        <v>57218</v>
      </c>
      <c r="G22" s="27">
        <v>181878</v>
      </c>
      <c r="H22" s="27">
        <v>52823</v>
      </c>
      <c r="I22" s="27">
        <v>11112</v>
      </c>
      <c r="J22" s="27">
        <v>31022</v>
      </c>
      <c r="K22" s="27">
        <v>29746</v>
      </c>
      <c r="L22" s="28">
        <f t="shared" si="2"/>
        <v>633258</v>
      </c>
      <c r="M22" s="29"/>
    </row>
    <row r="23" spans="1:12" ht="17.25" customHeight="1">
      <c r="A23" s="35" t="s">
        <v>39</v>
      </c>
      <c r="B23" s="23">
        <v>5939</v>
      </c>
      <c r="C23" s="23">
        <v>7283</v>
      </c>
      <c r="D23" s="23">
        <v>6342</v>
      </c>
      <c r="E23" s="23">
        <v>4531</v>
      </c>
      <c r="F23" s="23">
        <v>4165</v>
      </c>
      <c r="G23" s="23">
        <v>10656</v>
      </c>
      <c r="H23" s="23">
        <v>6593</v>
      </c>
      <c r="I23" s="23">
        <v>1280</v>
      </c>
      <c r="J23" s="23">
        <v>2276</v>
      </c>
      <c r="K23" s="23">
        <v>2156</v>
      </c>
      <c r="L23" s="21">
        <f t="shared" si="2"/>
        <v>51221</v>
      </c>
    </row>
    <row r="24" spans="1:13" ht="17.25" customHeight="1">
      <c r="A24" s="33" t="s">
        <v>40</v>
      </c>
      <c r="B24" s="23">
        <f aca="true" t="shared" si="7" ref="B24:K24">+B25+B26</f>
        <v>130046</v>
      </c>
      <c r="C24" s="23">
        <f t="shared" si="7"/>
        <v>187980</v>
      </c>
      <c r="D24" s="23">
        <f t="shared" si="7"/>
        <v>194555</v>
      </c>
      <c r="E24" s="23">
        <f t="shared" si="7"/>
        <v>120269</v>
      </c>
      <c r="F24" s="23">
        <f t="shared" si="7"/>
        <v>96272</v>
      </c>
      <c r="G24" s="23">
        <f t="shared" si="7"/>
        <v>211515</v>
      </c>
      <c r="H24" s="23">
        <f t="shared" si="7"/>
        <v>101671</v>
      </c>
      <c r="I24" s="23">
        <f t="shared" si="7"/>
        <v>30530</v>
      </c>
      <c r="J24" s="23">
        <f t="shared" si="7"/>
        <v>85154</v>
      </c>
      <c r="K24" s="23">
        <f t="shared" si="7"/>
        <v>58289</v>
      </c>
      <c r="L24" s="21">
        <f t="shared" si="2"/>
        <v>1216281</v>
      </c>
      <c r="M24" s="36"/>
    </row>
    <row r="25" spans="1:13" ht="17.25" customHeight="1">
      <c r="A25" s="35" t="s">
        <v>41</v>
      </c>
      <c r="B25" s="23">
        <v>69142</v>
      </c>
      <c r="C25" s="23">
        <v>108880</v>
      </c>
      <c r="D25" s="23">
        <v>115187</v>
      </c>
      <c r="E25" s="23">
        <v>71888</v>
      </c>
      <c r="F25" s="23">
        <v>53284</v>
      </c>
      <c r="G25" s="23">
        <v>115750</v>
      </c>
      <c r="H25" s="23">
        <v>57150</v>
      </c>
      <c r="I25" s="23">
        <v>20047</v>
      </c>
      <c r="J25" s="23">
        <v>48773</v>
      </c>
      <c r="K25" s="23">
        <v>31837</v>
      </c>
      <c r="L25" s="21">
        <f t="shared" si="2"/>
        <v>691938</v>
      </c>
      <c r="M25" s="19"/>
    </row>
    <row r="26" spans="1:13" ht="17.25" customHeight="1">
      <c r="A26" s="35" t="s">
        <v>42</v>
      </c>
      <c r="B26" s="23">
        <v>60904</v>
      </c>
      <c r="C26" s="23">
        <v>79100</v>
      </c>
      <c r="D26" s="23">
        <v>79368</v>
      </c>
      <c r="E26" s="23">
        <v>48381</v>
      </c>
      <c r="F26" s="23">
        <v>42988</v>
      </c>
      <c r="G26" s="23">
        <v>95765</v>
      </c>
      <c r="H26" s="23">
        <v>44521</v>
      </c>
      <c r="I26" s="23">
        <v>10483</v>
      </c>
      <c r="J26" s="23">
        <v>36381</v>
      </c>
      <c r="K26" s="23">
        <v>26452</v>
      </c>
      <c r="L26" s="21">
        <f t="shared" si="2"/>
        <v>524343</v>
      </c>
      <c r="M26" s="19"/>
    </row>
    <row r="27" spans="1:12" ht="34.5" customHeight="1">
      <c r="A27" s="37" t="s">
        <v>43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21">
        <v>7633</v>
      </c>
      <c r="I27" s="21">
        <v>0</v>
      </c>
      <c r="J27" s="21">
        <v>0</v>
      </c>
      <c r="K27" s="21">
        <v>0</v>
      </c>
      <c r="L27" s="21">
        <f t="shared" si="2"/>
        <v>7633</v>
      </c>
    </row>
    <row r="28" spans="1:12" ht="15.75" customHeight="1">
      <c r="A28" s="39"/>
      <c r="B28" s="38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/>
      <c r="L28" s="40">
        <v>0</v>
      </c>
    </row>
    <row r="29" spans="1:12" ht="17.25" customHeight="1">
      <c r="A29" s="41" t="s">
        <v>44</v>
      </c>
      <c r="B29" s="42">
        <f aca="true" t="shared" si="8" ref="B29:K29">SUM(B30:B33)</f>
        <v>3.1523</v>
      </c>
      <c r="C29" s="42">
        <f t="shared" si="8"/>
        <v>3.5273</v>
      </c>
      <c r="D29" s="42">
        <f t="shared" si="8"/>
        <v>3.8853</v>
      </c>
      <c r="E29" s="42">
        <f t="shared" si="8"/>
        <v>3.3774</v>
      </c>
      <c r="F29" s="42">
        <f t="shared" si="8"/>
        <v>3.4145</v>
      </c>
      <c r="G29" s="42">
        <f t="shared" si="8"/>
        <v>2.8204</v>
      </c>
      <c r="H29" s="42">
        <f t="shared" si="8"/>
        <v>3.2339</v>
      </c>
      <c r="I29" s="42">
        <f t="shared" si="8"/>
        <v>5.2077</v>
      </c>
      <c r="J29" s="42">
        <f t="shared" si="8"/>
        <v>3.262</v>
      </c>
      <c r="K29" s="42">
        <f t="shared" si="8"/>
        <v>3.2189</v>
      </c>
      <c r="L29" s="40">
        <v>0</v>
      </c>
    </row>
    <row r="30" spans="1:12" ht="17.25" customHeight="1">
      <c r="A30" s="33" t="s">
        <v>45</v>
      </c>
      <c r="B30" s="42">
        <v>3.1523</v>
      </c>
      <c r="C30" s="42">
        <v>3.5273</v>
      </c>
      <c r="D30" s="42">
        <v>3.8853</v>
      </c>
      <c r="E30" s="42">
        <v>3.3774</v>
      </c>
      <c r="F30" s="42">
        <v>3.4145</v>
      </c>
      <c r="G30" s="42">
        <v>2.8204</v>
      </c>
      <c r="H30" s="42">
        <v>3.2339</v>
      </c>
      <c r="I30" s="42">
        <v>5.2077</v>
      </c>
      <c r="J30" s="42">
        <v>3.262</v>
      </c>
      <c r="K30" s="42">
        <v>3.2189</v>
      </c>
      <c r="L30" s="40">
        <v>0</v>
      </c>
    </row>
    <row r="31" spans="1:12" ht="17.25" customHeight="1">
      <c r="A31" s="37" t="s">
        <v>46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40">
        <v>0</v>
      </c>
    </row>
    <row r="32" spans="1:12" ht="17.25" customHeight="1">
      <c r="A32" s="43" t="s">
        <v>47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44">
        <v>0</v>
      </c>
    </row>
    <row r="33" spans="1:12" ht="17.25" customHeight="1">
      <c r="A33" s="37" t="s">
        <v>48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40">
        <v>0</v>
      </c>
    </row>
    <row r="34" spans="1:12" ht="13.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7.25" customHeight="1">
      <c r="A35" s="41" t="s">
        <v>49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5">
        <v>9199.56</v>
      </c>
      <c r="I35" s="40">
        <v>0</v>
      </c>
      <c r="J35" s="40">
        <v>0</v>
      </c>
      <c r="K35" s="40">
        <v>0</v>
      </c>
      <c r="L35" s="45">
        <f>SUM(B35:K35)</f>
        <v>9199.56</v>
      </c>
    </row>
    <row r="36" spans="1:12" ht="17.25" customHeight="1">
      <c r="A36" s="33" t="s">
        <v>50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5">
        <v>58355.79</v>
      </c>
      <c r="I36" s="40">
        <v>0</v>
      </c>
      <c r="J36" s="40">
        <v>0</v>
      </c>
      <c r="K36" s="40">
        <v>0</v>
      </c>
      <c r="L36" s="45">
        <f>SUM(B36:K36)</f>
        <v>58355.79</v>
      </c>
    </row>
    <row r="37" spans="1:12" ht="17.25" customHeight="1">
      <c r="A37" s="33" t="s">
        <v>51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3">
        <v>18</v>
      </c>
      <c r="I37" s="23">
        <v>0</v>
      </c>
      <c r="J37" s="23">
        <v>0</v>
      </c>
      <c r="K37" s="23">
        <v>0</v>
      </c>
      <c r="L37" s="23">
        <f>SUM(B37:J37)</f>
        <v>18</v>
      </c>
    </row>
    <row r="38" spans="1:12" ht="14.25" customHeight="1">
      <c r="A38" s="41"/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/>
      <c r="L38" s="46"/>
    </row>
    <row r="39" spans="1:12" ht="17.25" customHeight="1">
      <c r="A39" s="41" t="s">
        <v>52</v>
      </c>
      <c r="B39" s="45">
        <f aca="true" t="shared" si="9" ref="B39:K39">+B43+B40</f>
        <v>25534.15</v>
      </c>
      <c r="C39" s="45">
        <f t="shared" si="9"/>
        <v>36834.11</v>
      </c>
      <c r="D39" s="45">
        <f t="shared" si="9"/>
        <v>38427.22</v>
      </c>
      <c r="E39" s="45">
        <f t="shared" si="9"/>
        <v>22882.480000000003</v>
      </c>
      <c r="F39" s="45">
        <f t="shared" si="9"/>
        <v>18720.59</v>
      </c>
      <c r="G39" s="45">
        <f t="shared" si="9"/>
        <v>44651.020000000004</v>
      </c>
      <c r="H39" s="45">
        <f t="shared" si="9"/>
        <v>25266.47</v>
      </c>
      <c r="I39" s="45">
        <f t="shared" si="9"/>
        <v>1065.72</v>
      </c>
      <c r="J39" s="45">
        <f t="shared" si="9"/>
        <v>2217.04</v>
      </c>
      <c r="K39" s="45">
        <f t="shared" si="9"/>
        <v>11181.58</v>
      </c>
      <c r="L39" s="45">
        <f>SUM(B39:K39)</f>
        <v>226780.38</v>
      </c>
    </row>
    <row r="40" spans="1:12" ht="17.25" customHeight="1">
      <c r="A40" s="33" t="s">
        <v>53</v>
      </c>
      <c r="B40" s="45">
        <f>+B54</f>
        <v>21442.47</v>
      </c>
      <c r="C40" s="45">
        <f aca="true" t="shared" si="10" ref="C40:H40">+C54</f>
        <v>31060.39</v>
      </c>
      <c r="D40" s="45">
        <f t="shared" si="10"/>
        <v>32041.46</v>
      </c>
      <c r="E40" s="45">
        <f t="shared" si="10"/>
        <v>19437.08</v>
      </c>
      <c r="F40" s="45">
        <f t="shared" si="10"/>
        <v>15343.67</v>
      </c>
      <c r="G40" s="45">
        <f t="shared" si="10"/>
        <v>37220.94</v>
      </c>
      <c r="H40" s="45">
        <f t="shared" si="10"/>
        <v>21551.43</v>
      </c>
      <c r="I40" s="47">
        <v>0</v>
      </c>
      <c r="J40" s="47">
        <v>0</v>
      </c>
      <c r="K40" s="45">
        <f>+K54</f>
        <v>9276.98</v>
      </c>
      <c r="L40" s="45">
        <f>SUM(B40:K40)</f>
        <v>187374.42</v>
      </c>
    </row>
    <row r="41" spans="1:12" ht="17.25" customHeight="1">
      <c r="A41" s="35" t="s">
        <v>54</v>
      </c>
      <c r="B41" s="47">
        <v>885</v>
      </c>
      <c r="C41" s="47">
        <v>1231</v>
      </c>
      <c r="D41" s="47">
        <v>1236</v>
      </c>
      <c r="E41" s="47">
        <v>721</v>
      </c>
      <c r="F41" s="47">
        <v>717</v>
      </c>
      <c r="G41" s="47">
        <v>1561</v>
      </c>
      <c r="H41" s="47">
        <v>829</v>
      </c>
      <c r="I41" s="47">
        <v>0</v>
      </c>
      <c r="J41" s="47">
        <v>0</v>
      </c>
      <c r="K41" s="47">
        <v>384</v>
      </c>
      <c r="L41" s="48">
        <f>SUM(B41:K41)</f>
        <v>7564</v>
      </c>
    </row>
    <row r="42" spans="1:12" ht="17.25" customHeight="1">
      <c r="A42" s="35" t="s">
        <v>55</v>
      </c>
      <c r="B42" s="45">
        <f>ROUND(B40/B41,2)</f>
        <v>24.23</v>
      </c>
      <c r="C42" s="45">
        <f aca="true" t="shared" si="11" ref="C42:H42">ROUND(C40/C41,2)</f>
        <v>25.23</v>
      </c>
      <c r="D42" s="45">
        <f t="shared" si="11"/>
        <v>25.92</v>
      </c>
      <c r="E42" s="45">
        <f t="shared" si="11"/>
        <v>26.96</v>
      </c>
      <c r="F42" s="45">
        <f t="shared" si="11"/>
        <v>21.4</v>
      </c>
      <c r="G42" s="45">
        <f t="shared" si="11"/>
        <v>23.84</v>
      </c>
      <c r="H42" s="45">
        <f t="shared" si="11"/>
        <v>26</v>
      </c>
      <c r="I42" s="47">
        <v>0</v>
      </c>
      <c r="J42" s="47">
        <v>0</v>
      </c>
      <c r="K42" s="45">
        <f>ROUND(K40/K41,2)</f>
        <v>24.16</v>
      </c>
      <c r="L42" s="45">
        <f>ROUND(L40/L41,2)</f>
        <v>24.77</v>
      </c>
    </row>
    <row r="43" spans="1:12" ht="17.25" customHeight="1">
      <c r="A43" s="49" t="s">
        <v>56</v>
      </c>
      <c r="B43" s="50">
        <f aca="true" t="shared" si="12" ref="B43:K43">ROUND(B44*B45,2)</f>
        <v>4091.68</v>
      </c>
      <c r="C43" s="50">
        <f t="shared" si="12"/>
        <v>5773.72</v>
      </c>
      <c r="D43" s="50">
        <f t="shared" si="12"/>
        <v>6385.76</v>
      </c>
      <c r="E43" s="50">
        <f t="shared" si="12"/>
        <v>3445.4</v>
      </c>
      <c r="F43" s="50">
        <f t="shared" si="12"/>
        <v>3376.92</v>
      </c>
      <c r="G43" s="50">
        <f t="shared" si="12"/>
        <v>7430.08</v>
      </c>
      <c r="H43" s="50">
        <f t="shared" si="12"/>
        <v>3715.04</v>
      </c>
      <c r="I43" s="50">
        <f t="shared" si="12"/>
        <v>1065.72</v>
      </c>
      <c r="J43" s="50">
        <f t="shared" si="12"/>
        <v>2217.04</v>
      </c>
      <c r="K43" s="50">
        <f t="shared" si="12"/>
        <v>1904.6</v>
      </c>
      <c r="L43" s="45">
        <f>SUM(B43:K43)</f>
        <v>39405.96000000001</v>
      </c>
    </row>
    <row r="44" spans="1:12" ht="17.25" customHeight="1">
      <c r="A44" s="34" t="s">
        <v>57</v>
      </c>
      <c r="B44" s="48">
        <v>956</v>
      </c>
      <c r="C44" s="48">
        <v>1349</v>
      </c>
      <c r="D44" s="48">
        <v>1492</v>
      </c>
      <c r="E44" s="48">
        <v>805</v>
      </c>
      <c r="F44" s="48">
        <v>789</v>
      </c>
      <c r="G44" s="48">
        <v>1736</v>
      </c>
      <c r="H44" s="48">
        <v>868</v>
      </c>
      <c r="I44" s="48">
        <v>249</v>
      </c>
      <c r="J44" s="48">
        <v>518</v>
      </c>
      <c r="K44" s="48">
        <v>445</v>
      </c>
      <c r="L44" s="48">
        <f>SUM(B44:K44)</f>
        <v>9207</v>
      </c>
    </row>
    <row r="45" spans="1:13" ht="17.25" customHeight="1">
      <c r="A45" s="34" t="s">
        <v>58</v>
      </c>
      <c r="B45" s="50">
        <v>4.28</v>
      </c>
      <c r="C45" s="50">
        <v>4.28</v>
      </c>
      <c r="D45" s="50">
        <v>4.28</v>
      </c>
      <c r="E45" s="50">
        <v>4.28</v>
      </c>
      <c r="F45" s="50">
        <v>4.28</v>
      </c>
      <c r="G45" s="50">
        <v>4.28</v>
      </c>
      <c r="H45" s="50">
        <v>4.28</v>
      </c>
      <c r="I45" s="50">
        <v>4.28</v>
      </c>
      <c r="J45" s="44">
        <v>4.28</v>
      </c>
      <c r="K45" s="44">
        <v>4.28</v>
      </c>
      <c r="L45" s="50">
        <v>4.28</v>
      </c>
      <c r="M45" s="51"/>
    </row>
    <row r="46" spans="1:12" ht="17.25" customHeight="1">
      <c r="A46" s="41"/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/>
      <c r="L46" s="46"/>
    </row>
    <row r="47" spans="1:12" ht="17.25" customHeight="1">
      <c r="A47" s="52" t="s">
        <v>59</v>
      </c>
      <c r="B47" s="53">
        <f aca="true" t="shared" si="13" ref="B47:K47">+B48+B60</f>
        <v>1894722.8199999998</v>
      </c>
      <c r="C47" s="53">
        <f t="shared" si="13"/>
        <v>2828590.47</v>
      </c>
      <c r="D47" s="53">
        <f t="shared" si="13"/>
        <v>3090899.07</v>
      </c>
      <c r="E47" s="53">
        <f t="shared" si="13"/>
        <v>1821720.9100000001</v>
      </c>
      <c r="F47" s="53">
        <f t="shared" si="13"/>
        <v>1625778</v>
      </c>
      <c r="G47" s="53">
        <f t="shared" si="13"/>
        <v>3526787.79</v>
      </c>
      <c r="H47" s="53">
        <f t="shared" si="13"/>
        <v>1794820.6300000001</v>
      </c>
      <c r="I47" s="53">
        <f t="shared" si="13"/>
        <v>607419.0599999999</v>
      </c>
      <c r="J47" s="53">
        <f t="shared" si="13"/>
        <v>1071174.7100000002</v>
      </c>
      <c r="K47" s="53">
        <f t="shared" si="13"/>
        <v>854791.33</v>
      </c>
      <c r="L47" s="53">
        <f>SUM(B47:K47)</f>
        <v>19116704.79</v>
      </c>
    </row>
    <row r="48" spans="1:12" ht="17.25" customHeight="1">
      <c r="A48" s="33" t="s">
        <v>60</v>
      </c>
      <c r="B48" s="45">
        <f aca="true" t="shared" si="14" ref="B48:K48">SUM(B49:B59)</f>
        <v>1877724.0199999998</v>
      </c>
      <c r="C48" s="45">
        <f t="shared" si="14"/>
        <v>2804012.18</v>
      </c>
      <c r="D48" s="45">
        <f t="shared" si="14"/>
        <v>3066970.3299999996</v>
      </c>
      <c r="E48" s="45">
        <f t="shared" si="14"/>
        <v>1798281.9100000001</v>
      </c>
      <c r="F48" s="45">
        <f t="shared" si="14"/>
        <v>1611356.02</v>
      </c>
      <c r="G48" s="45">
        <f t="shared" si="14"/>
        <v>3499906.07</v>
      </c>
      <c r="H48" s="45">
        <f t="shared" si="14"/>
        <v>1777547.9500000002</v>
      </c>
      <c r="I48" s="45">
        <f t="shared" si="14"/>
        <v>607419.0599999999</v>
      </c>
      <c r="J48" s="45">
        <f t="shared" si="14"/>
        <v>1057148.36</v>
      </c>
      <c r="K48" s="45">
        <f t="shared" si="14"/>
        <v>854791.33</v>
      </c>
      <c r="L48" s="45">
        <f>SUM(B48:K48)</f>
        <v>18955157.229999997</v>
      </c>
    </row>
    <row r="49" spans="1:12" ht="17.25" customHeight="1">
      <c r="A49" s="54" t="s">
        <v>61</v>
      </c>
      <c r="B49" s="45">
        <f aca="true" t="shared" si="15" ref="B49:K49">ROUND(B30*B7,2)</f>
        <v>1813089.48</v>
      </c>
      <c r="C49" s="45">
        <f t="shared" si="15"/>
        <v>2710296.19</v>
      </c>
      <c r="D49" s="45">
        <f t="shared" si="15"/>
        <v>2961779.73</v>
      </c>
      <c r="E49" s="45">
        <f t="shared" si="15"/>
        <v>1738070.83</v>
      </c>
      <c r="F49" s="45">
        <f t="shared" si="15"/>
        <v>1541254.08</v>
      </c>
      <c r="G49" s="45">
        <f t="shared" si="15"/>
        <v>3381995.23</v>
      </c>
      <c r="H49" s="45">
        <f t="shared" si="15"/>
        <v>1706412.61</v>
      </c>
      <c r="I49" s="45">
        <f t="shared" si="15"/>
        <v>606353.34</v>
      </c>
      <c r="J49" s="45">
        <f t="shared" si="15"/>
        <v>1031304.13</v>
      </c>
      <c r="K49" s="45">
        <f t="shared" si="15"/>
        <v>839814.23</v>
      </c>
      <c r="L49" s="45">
        <f>SUM(B49:K49)</f>
        <v>18330369.85</v>
      </c>
    </row>
    <row r="50" spans="1:12" ht="17.25" customHeight="1">
      <c r="A50" s="54" t="s">
        <v>62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</row>
    <row r="51" spans="1:12" ht="17.25" customHeight="1">
      <c r="A51" s="55" t="s">
        <v>63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2" ht="17.25" customHeight="1">
      <c r="A52" s="54" t="s">
        <v>64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</row>
    <row r="53" spans="1:12" ht="17.25" customHeight="1">
      <c r="A53" s="35" t="s">
        <v>65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5">
        <f>+H35</f>
        <v>9199.56</v>
      </c>
      <c r="I53" s="38">
        <f>+I35</f>
        <v>0</v>
      </c>
      <c r="J53" s="38">
        <f>+J35</f>
        <v>0</v>
      </c>
      <c r="K53" s="38">
        <f>+K35</f>
        <v>0</v>
      </c>
      <c r="L53" s="45">
        <f aca="true" t="shared" si="16" ref="L53:L58">SUM(B53:K53)</f>
        <v>9199.56</v>
      </c>
    </row>
    <row r="54" spans="1:12" ht="17.25" customHeight="1">
      <c r="A54" s="35" t="s">
        <v>66</v>
      </c>
      <c r="B54" s="56">
        <v>21442.47</v>
      </c>
      <c r="C54" s="56">
        <v>31060.39</v>
      </c>
      <c r="D54" s="56">
        <v>32041.46</v>
      </c>
      <c r="E54" s="56">
        <v>19437.08</v>
      </c>
      <c r="F54" s="56">
        <v>15343.67</v>
      </c>
      <c r="G54" s="56">
        <v>37220.94</v>
      </c>
      <c r="H54" s="56">
        <v>21551.43</v>
      </c>
      <c r="I54" s="40">
        <v>0</v>
      </c>
      <c r="J54" s="40">
        <v>0</v>
      </c>
      <c r="K54" s="45">
        <v>9276.98</v>
      </c>
      <c r="L54" s="45">
        <f t="shared" si="16"/>
        <v>187374.42</v>
      </c>
    </row>
    <row r="55" spans="1:12" ht="17.25" customHeight="1">
      <c r="A55" s="35" t="s">
        <v>67</v>
      </c>
      <c r="B55" s="56">
        <v>4091.68</v>
      </c>
      <c r="C55" s="56">
        <v>5773.72</v>
      </c>
      <c r="D55" s="56">
        <v>6385.76</v>
      </c>
      <c r="E55" s="40">
        <v>3445.4</v>
      </c>
      <c r="F55" s="56">
        <v>3376.92</v>
      </c>
      <c r="G55" s="56">
        <v>7430.08</v>
      </c>
      <c r="H55" s="56">
        <v>3715.04</v>
      </c>
      <c r="I55" s="56">
        <v>1065.72</v>
      </c>
      <c r="J55" s="56">
        <v>2217.04</v>
      </c>
      <c r="K55" s="56">
        <v>1904.6</v>
      </c>
      <c r="L55" s="45">
        <f t="shared" si="16"/>
        <v>39405.96000000001</v>
      </c>
    </row>
    <row r="56" spans="1:12" ht="17.25" customHeight="1">
      <c r="A56" s="35" t="s">
        <v>68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f t="shared" si="16"/>
        <v>0</v>
      </c>
    </row>
    <row r="57" spans="1:12" ht="17.25" customHeight="1">
      <c r="A57" s="35" t="s">
        <v>69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56">
        <v>3795.52</v>
      </c>
      <c r="L57" s="45">
        <f t="shared" si="16"/>
        <v>3795.52</v>
      </c>
    </row>
    <row r="58" spans="1:12" ht="17.25" customHeight="1">
      <c r="A58" s="35" t="s">
        <v>70</v>
      </c>
      <c r="B58" s="56">
        <v>39100.39</v>
      </c>
      <c r="C58" s="56">
        <v>56881.88</v>
      </c>
      <c r="D58" s="56">
        <v>66763.38</v>
      </c>
      <c r="E58" s="56">
        <v>37328.6</v>
      </c>
      <c r="F58" s="56">
        <v>51381.35</v>
      </c>
      <c r="G58" s="56">
        <v>73259.82</v>
      </c>
      <c r="H58" s="56">
        <v>36669.31</v>
      </c>
      <c r="I58" s="40">
        <v>0</v>
      </c>
      <c r="J58" s="56">
        <v>23627.19</v>
      </c>
      <c r="K58" s="40">
        <v>0</v>
      </c>
      <c r="L58" s="45">
        <f t="shared" si="16"/>
        <v>385011.92000000004</v>
      </c>
    </row>
    <row r="59" spans="1:12" ht="17.25" customHeight="1">
      <c r="A59" s="35" t="s">
        <v>71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/>
    </row>
    <row r="60" spans="1:12" ht="17.25" customHeight="1">
      <c r="A60" s="33" t="s">
        <v>72</v>
      </c>
      <c r="B60" s="56">
        <v>16998.8</v>
      </c>
      <c r="C60" s="56">
        <v>24578.29</v>
      </c>
      <c r="D60" s="56">
        <v>23928.74</v>
      </c>
      <c r="E60" s="56">
        <v>23439</v>
      </c>
      <c r="F60" s="56">
        <v>14421.98</v>
      </c>
      <c r="G60" s="56">
        <v>26881.72</v>
      </c>
      <c r="H60" s="56">
        <v>17272.68</v>
      </c>
      <c r="I60" s="40">
        <v>0</v>
      </c>
      <c r="J60" s="56">
        <v>14026.35</v>
      </c>
      <c r="K60" s="40">
        <v>0</v>
      </c>
      <c r="L60" s="56">
        <f>SUM(B60:K60)</f>
        <v>161547.56</v>
      </c>
    </row>
    <row r="61" spans="1:12" ht="17.25" customHeight="1">
      <c r="A61" s="33"/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/>
      <c r="L61" s="40">
        <f>SUM(B61:J61)</f>
        <v>0</v>
      </c>
    </row>
    <row r="62" spans="1:12" ht="17.25" customHeight="1">
      <c r="A62" s="57"/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/>
      <c r="L62" s="58">
        <f>SUM(B62:J62)</f>
        <v>0</v>
      </c>
    </row>
    <row r="63" spans="1:12" ht="17.25" customHeight="1">
      <c r="A63" s="33"/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/>
      <c r="L63" s="40"/>
    </row>
    <row r="64" spans="1:12" ht="18.75" customHeight="1">
      <c r="A64" s="41" t="s">
        <v>73</v>
      </c>
      <c r="B64" s="59">
        <f aca="true" t="shared" si="17" ref="B64:K64">+B65+B72+B109+B110</f>
        <v>120009.31</v>
      </c>
      <c r="C64" s="59">
        <f t="shared" si="17"/>
        <v>361801.73000000004</v>
      </c>
      <c r="D64" s="59">
        <f t="shared" si="17"/>
        <v>412207.51</v>
      </c>
      <c r="E64" s="59">
        <f t="shared" si="17"/>
        <v>406767.08999999997</v>
      </c>
      <c r="F64" s="59">
        <f t="shared" si="17"/>
        <v>53229.80000000005</v>
      </c>
      <c r="G64" s="59">
        <f t="shared" si="17"/>
        <v>-189785.56</v>
      </c>
      <c r="H64" s="59">
        <f t="shared" si="17"/>
        <v>199483.88</v>
      </c>
      <c r="I64" s="59">
        <f t="shared" si="17"/>
        <v>-113639.08</v>
      </c>
      <c r="J64" s="59">
        <f t="shared" si="17"/>
        <v>191761.57</v>
      </c>
      <c r="K64" s="59">
        <f t="shared" si="17"/>
        <v>-67551.26</v>
      </c>
      <c r="L64" s="59">
        <f aca="true" t="shared" si="18" ref="L64:L77">SUM(B64:K64)</f>
        <v>1374284.9900000002</v>
      </c>
    </row>
    <row r="65" spans="1:12" ht="18.75" customHeight="1">
      <c r="A65" s="33" t="s">
        <v>74</v>
      </c>
      <c r="B65" s="59">
        <f aca="true" t="shared" si="19" ref="B65:K65">B66+B67+B68+B69+B70+B71</f>
        <v>-190906.31</v>
      </c>
      <c r="C65" s="59">
        <f t="shared" si="19"/>
        <v>-205853.09</v>
      </c>
      <c r="D65" s="59">
        <f t="shared" si="19"/>
        <v>-184055.66999999998</v>
      </c>
      <c r="E65" s="59">
        <f t="shared" si="19"/>
        <v>-211828.5</v>
      </c>
      <c r="F65" s="59">
        <f t="shared" si="19"/>
        <v>-157450.41999999998</v>
      </c>
      <c r="G65" s="59">
        <f t="shared" si="19"/>
        <v>-256904.49</v>
      </c>
      <c r="H65" s="59">
        <f t="shared" si="19"/>
        <v>-170692</v>
      </c>
      <c r="I65" s="59">
        <f t="shared" si="19"/>
        <v>-29820</v>
      </c>
      <c r="J65" s="59">
        <f t="shared" si="19"/>
        <v>-65212</v>
      </c>
      <c r="K65" s="59">
        <f t="shared" si="19"/>
        <v>-59544</v>
      </c>
      <c r="L65" s="59">
        <f t="shared" si="18"/>
        <v>-1532266.48</v>
      </c>
    </row>
    <row r="66" spans="1:12" ht="18.75" customHeight="1">
      <c r="A66" s="35" t="s">
        <v>75</v>
      </c>
      <c r="B66" s="59">
        <f aca="true" t="shared" si="20" ref="B66:K66">-ROUND(B9*$D$3,2)</f>
        <v>-136864</v>
      </c>
      <c r="C66" s="59">
        <f t="shared" si="20"/>
        <v>-200164</v>
      </c>
      <c r="D66" s="59">
        <f t="shared" si="20"/>
        <v>-165120</v>
      </c>
      <c r="E66" s="59">
        <f t="shared" si="20"/>
        <v>-129176</v>
      </c>
      <c r="F66" s="59">
        <f t="shared" si="20"/>
        <v>-82732</v>
      </c>
      <c r="G66" s="59">
        <f t="shared" si="20"/>
        <v>-189480</v>
      </c>
      <c r="H66" s="59">
        <f t="shared" si="20"/>
        <v>-170692</v>
      </c>
      <c r="I66" s="59">
        <f t="shared" si="20"/>
        <v>-29820</v>
      </c>
      <c r="J66" s="59">
        <f t="shared" si="20"/>
        <v>-65212</v>
      </c>
      <c r="K66" s="59">
        <f t="shared" si="20"/>
        <v>-59544</v>
      </c>
      <c r="L66" s="59">
        <f t="shared" si="18"/>
        <v>-1228804</v>
      </c>
    </row>
    <row r="67" spans="1:12" ht="18.75" customHeight="1">
      <c r="A67" s="35" t="s">
        <v>76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f t="shared" si="18"/>
        <v>0</v>
      </c>
    </row>
    <row r="68" spans="1:12" ht="18.75" customHeight="1">
      <c r="A68" s="35" t="s">
        <v>77</v>
      </c>
      <c r="B68" s="59">
        <v>-520</v>
      </c>
      <c r="C68" s="59">
        <v>-320</v>
      </c>
      <c r="D68" s="59">
        <v>-244</v>
      </c>
      <c r="E68" s="59">
        <v>-500</v>
      </c>
      <c r="F68" s="59">
        <v>-360</v>
      </c>
      <c r="G68" s="59">
        <v>-236</v>
      </c>
      <c r="H68" s="40">
        <v>0</v>
      </c>
      <c r="I68" s="40">
        <v>0</v>
      </c>
      <c r="J68" s="40">
        <v>0</v>
      </c>
      <c r="K68" s="40">
        <v>0</v>
      </c>
      <c r="L68" s="59">
        <f t="shared" si="18"/>
        <v>-2180</v>
      </c>
    </row>
    <row r="69" spans="1:12" ht="18.75" customHeight="1">
      <c r="A69" s="35" t="s">
        <v>78</v>
      </c>
      <c r="B69" s="59">
        <v>-4464</v>
      </c>
      <c r="C69" s="59">
        <v>-1260</v>
      </c>
      <c r="D69" s="59">
        <v>-1456</v>
      </c>
      <c r="E69" s="59">
        <v>-2432</v>
      </c>
      <c r="F69" s="59">
        <v>-1596</v>
      </c>
      <c r="G69" s="59">
        <v>-1120</v>
      </c>
      <c r="H69" s="40">
        <v>0</v>
      </c>
      <c r="I69" s="40">
        <v>0</v>
      </c>
      <c r="J69" s="40">
        <v>0</v>
      </c>
      <c r="K69" s="40">
        <v>0</v>
      </c>
      <c r="L69" s="59">
        <f t="shared" si="18"/>
        <v>-12328</v>
      </c>
    </row>
    <row r="70" spans="1:12" ht="18.75" customHeight="1">
      <c r="A70" s="35" t="s">
        <v>79</v>
      </c>
      <c r="B70" s="59">
        <v>-49058.31</v>
      </c>
      <c r="C70" s="59">
        <v>-4109.09</v>
      </c>
      <c r="D70" s="59">
        <v>-17235.67</v>
      </c>
      <c r="E70" s="59">
        <v>-79720.5</v>
      </c>
      <c r="F70" s="59">
        <v>-72762.42</v>
      </c>
      <c r="G70" s="59">
        <v>-66068.49</v>
      </c>
      <c r="H70" s="40">
        <v>0</v>
      </c>
      <c r="I70" s="40">
        <v>0</v>
      </c>
      <c r="J70" s="40">
        <v>0</v>
      </c>
      <c r="K70" s="40">
        <v>0</v>
      </c>
      <c r="L70" s="59">
        <f t="shared" si="18"/>
        <v>-288954.48</v>
      </c>
    </row>
    <row r="71" spans="1:12" ht="18.75" customHeight="1">
      <c r="A71" s="35" t="s">
        <v>80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f t="shared" si="18"/>
        <v>0</v>
      </c>
    </row>
    <row r="72" spans="1:12" s="31" customFormat="1" ht="18.75" customHeight="1">
      <c r="A72" s="33" t="s">
        <v>81</v>
      </c>
      <c r="B72" s="60">
        <f aca="true" t="shared" si="21" ref="B72:K72">SUM(B73:B107)</f>
        <v>-50937.36</v>
      </c>
      <c r="C72" s="60">
        <f t="shared" si="21"/>
        <v>-168331.98</v>
      </c>
      <c r="D72" s="59">
        <f t="shared" si="21"/>
        <v>-115325.70999999999</v>
      </c>
      <c r="E72" s="60">
        <f t="shared" si="21"/>
        <v>-46326.39</v>
      </c>
      <c r="F72" s="59">
        <f t="shared" si="21"/>
        <v>-71394.61</v>
      </c>
      <c r="G72" s="59">
        <f t="shared" si="21"/>
        <v>-101261.06999999999</v>
      </c>
      <c r="H72" s="60">
        <f t="shared" si="21"/>
        <v>-57554.36</v>
      </c>
      <c r="I72" s="59">
        <f t="shared" si="21"/>
        <v>-169409.04</v>
      </c>
      <c r="J72" s="60">
        <f t="shared" si="21"/>
        <v>-31903.64</v>
      </c>
      <c r="K72" s="60">
        <f t="shared" si="21"/>
        <v>-35866.34</v>
      </c>
      <c r="L72" s="60">
        <f t="shared" si="18"/>
        <v>-848310.5</v>
      </c>
    </row>
    <row r="73" spans="1:12" ht="18.75" customHeight="1">
      <c r="A73" s="35" t="s">
        <v>82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59">
        <v>-44391.6</v>
      </c>
      <c r="J73" s="40">
        <v>0</v>
      </c>
      <c r="K73" s="40">
        <v>0</v>
      </c>
      <c r="L73" s="59">
        <f t="shared" si="18"/>
        <v>-44391.6</v>
      </c>
    </row>
    <row r="74" spans="1:12" ht="18.75" customHeight="1">
      <c r="A74" s="35" t="s">
        <v>83</v>
      </c>
      <c r="B74" s="40">
        <v>0</v>
      </c>
      <c r="C74" s="59">
        <v>-27.31</v>
      </c>
      <c r="D74" s="59">
        <v>-6.68</v>
      </c>
      <c r="E74" s="40">
        <v>0</v>
      </c>
      <c r="F74" s="40">
        <v>0</v>
      </c>
      <c r="G74" s="59">
        <v>-6.68</v>
      </c>
      <c r="H74" s="40">
        <v>0</v>
      </c>
      <c r="I74" s="40">
        <v>0</v>
      </c>
      <c r="J74" s="40">
        <v>0</v>
      </c>
      <c r="K74" s="40">
        <v>0</v>
      </c>
      <c r="L74" s="60">
        <f t="shared" si="18"/>
        <v>-40.669999999999995</v>
      </c>
    </row>
    <row r="75" spans="1:12" ht="18.75" customHeight="1">
      <c r="A75" s="35" t="s">
        <v>84</v>
      </c>
      <c r="B75" s="40">
        <v>0</v>
      </c>
      <c r="C75" s="40">
        <v>0</v>
      </c>
      <c r="D75" s="59">
        <v>-1067.75</v>
      </c>
      <c r="E75" s="40">
        <v>0</v>
      </c>
      <c r="F75" s="59">
        <v>0</v>
      </c>
      <c r="G75" s="40">
        <v>0</v>
      </c>
      <c r="H75" s="40">
        <v>0</v>
      </c>
      <c r="I75" s="61">
        <v>-2488.9</v>
      </c>
      <c r="J75" s="40">
        <v>0</v>
      </c>
      <c r="K75" s="60">
        <v>-380.65</v>
      </c>
      <c r="L75" s="60">
        <f t="shared" si="18"/>
        <v>-3937.3</v>
      </c>
    </row>
    <row r="76" spans="1:12" ht="18.75" customHeight="1">
      <c r="A76" s="35" t="s">
        <v>85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61">
        <v>-60000</v>
      </c>
      <c r="J76" s="40">
        <v>0</v>
      </c>
      <c r="K76" s="40">
        <v>0</v>
      </c>
      <c r="L76" s="59">
        <f t="shared" si="18"/>
        <v>-60000</v>
      </c>
    </row>
    <row r="77" spans="1:12" ht="18.75" customHeight="1">
      <c r="A77" s="54" t="s">
        <v>86</v>
      </c>
      <c r="B77" s="59">
        <v>-13249.13</v>
      </c>
      <c r="C77" s="59">
        <v>-19233.48</v>
      </c>
      <c r="D77" s="59">
        <v>-18182.17</v>
      </c>
      <c r="E77" s="59">
        <v>-12750.43</v>
      </c>
      <c r="F77" s="59">
        <v>-11294.78</v>
      </c>
      <c r="G77" s="59">
        <v>-26700.44</v>
      </c>
      <c r="H77" s="59">
        <v>-13073.91</v>
      </c>
      <c r="I77" s="59">
        <v>-4596.09</v>
      </c>
      <c r="J77" s="59">
        <v>-9475.22</v>
      </c>
      <c r="K77" s="59">
        <v>-6226.96</v>
      </c>
      <c r="L77" s="60">
        <f t="shared" si="18"/>
        <v>-134782.61000000002</v>
      </c>
    </row>
    <row r="78" spans="1:12" ht="18.75" customHeight="1">
      <c r="A78" s="35" t="s">
        <v>87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</row>
    <row r="79" spans="1:12" ht="18.75" customHeight="1">
      <c r="A79" s="35" t="s">
        <v>88</v>
      </c>
      <c r="B79" s="60">
        <v>-37688.23</v>
      </c>
      <c r="C79" s="60">
        <v>-149071.19</v>
      </c>
      <c r="D79" s="60">
        <v>-96069.11</v>
      </c>
      <c r="E79" s="60">
        <v>-33575.96</v>
      </c>
      <c r="F79" s="60">
        <v>-60099.83</v>
      </c>
      <c r="G79" s="60">
        <v>-73553.95</v>
      </c>
      <c r="H79" s="60">
        <v>-44480.45</v>
      </c>
      <c r="I79" s="60">
        <v>-33929.07</v>
      </c>
      <c r="J79" s="60">
        <v>-22428.42</v>
      </c>
      <c r="K79" s="60">
        <v>-29258.73</v>
      </c>
      <c r="L79" s="60">
        <f aca="true" t="shared" si="22" ref="L79:L106">SUM(B79:K79)</f>
        <v>-580154.9400000001</v>
      </c>
    </row>
    <row r="80" spans="1:12" ht="18.75" customHeight="1">
      <c r="A80" s="35" t="s">
        <v>89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f t="shared" si="22"/>
        <v>0</v>
      </c>
    </row>
    <row r="81" spans="1:12" ht="18.75" customHeight="1">
      <c r="A81" s="35" t="s">
        <v>90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f t="shared" si="22"/>
        <v>0</v>
      </c>
    </row>
    <row r="82" spans="1:12" ht="18.75" customHeight="1">
      <c r="A82" s="35" t="s">
        <v>91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f t="shared" si="22"/>
        <v>0</v>
      </c>
    </row>
    <row r="83" spans="1:12" ht="18.75" customHeight="1">
      <c r="A83" s="35" t="s">
        <v>92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f t="shared" si="22"/>
        <v>0</v>
      </c>
    </row>
    <row r="84" spans="1:12" ht="18.75" customHeight="1">
      <c r="A84" s="35" t="s">
        <v>93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f t="shared" si="22"/>
        <v>0</v>
      </c>
    </row>
    <row r="85" spans="1:12" ht="18.75" customHeight="1">
      <c r="A85" s="35" t="s">
        <v>94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f t="shared" si="22"/>
        <v>0</v>
      </c>
    </row>
    <row r="86" spans="1:12" ht="18.75" customHeight="1">
      <c r="A86" s="35" t="s">
        <v>95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f t="shared" si="22"/>
        <v>0</v>
      </c>
    </row>
    <row r="87" spans="1:12" ht="18.75" customHeight="1">
      <c r="A87" s="35" t="s">
        <v>96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60">
        <v>-1000</v>
      </c>
      <c r="J87" s="40">
        <v>0</v>
      </c>
      <c r="K87" s="40">
        <v>0</v>
      </c>
      <c r="L87" s="60">
        <f t="shared" si="22"/>
        <v>-1000</v>
      </c>
    </row>
    <row r="88" spans="1:12" ht="18.75" customHeight="1">
      <c r="A88" s="35" t="s">
        <v>97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f t="shared" si="22"/>
        <v>0</v>
      </c>
    </row>
    <row r="89" spans="1:12" ht="18.75" customHeight="1">
      <c r="A89" s="35" t="s">
        <v>98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60">
        <v>-1000</v>
      </c>
      <c r="H89" s="40">
        <v>0</v>
      </c>
      <c r="I89" s="40">
        <v>0</v>
      </c>
      <c r="J89" s="40">
        <v>0</v>
      </c>
      <c r="K89" s="40">
        <v>0</v>
      </c>
      <c r="L89" s="60">
        <f t="shared" si="22"/>
        <v>-1000</v>
      </c>
    </row>
    <row r="90" spans="1:12" ht="18.75" customHeight="1">
      <c r="A90" s="35" t="s">
        <v>99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f t="shared" si="22"/>
        <v>0</v>
      </c>
    </row>
    <row r="91" spans="1:12" ht="18.75" customHeight="1">
      <c r="A91" s="35" t="s">
        <v>100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f t="shared" si="22"/>
        <v>0</v>
      </c>
    </row>
    <row r="92" spans="1:12" ht="18.75" customHeight="1">
      <c r="A92" s="35" t="s">
        <v>101</v>
      </c>
      <c r="B92" s="40">
        <v>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f t="shared" si="22"/>
        <v>0</v>
      </c>
    </row>
    <row r="93" spans="1:12" ht="18.75" customHeight="1">
      <c r="A93" s="35" t="s">
        <v>102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f t="shared" si="22"/>
        <v>0</v>
      </c>
    </row>
    <row r="94" spans="1:13" ht="18.75" customHeight="1">
      <c r="A94" s="35" t="s">
        <v>103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f t="shared" si="22"/>
        <v>0</v>
      </c>
      <c r="M94" s="62"/>
    </row>
    <row r="95" spans="1:13" ht="18.75" customHeight="1">
      <c r="A95" s="35" t="s">
        <v>104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f t="shared" si="22"/>
        <v>0</v>
      </c>
      <c r="M95" s="63"/>
    </row>
    <row r="96" spans="1:13" ht="18.75" customHeight="1">
      <c r="A96" s="35" t="s">
        <v>105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f t="shared" si="22"/>
        <v>0</v>
      </c>
      <c r="M96" s="63"/>
    </row>
    <row r="97" spans="1:13" ht="18.75" customHeight="1">
      <c r="A97" s="35" t="s">
        <v>106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f t="shared" si="22"/>
        <v>0</v>
      </c>
      <c r="M97" s="63"/>
    </row>
    <row r="98" spans="1:13" ht="18.75" customHeight="1">
      <c r="A98" s="35" t="s">
        <v>107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f t="shared" si="22"/>
        <v>0</v>
      </c>
      <c r="M98" s="63"/>
    </row>
    <row r="99" spans="1:13" ht="18.75" customHeight="1">
      <c r="A99" s="35" t="s">
        <v>108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f t="shared" si="22"/>
        <v>0</v>
      </c>
      <c r="M99" s="63"/>
    </row>
    <row r="100" spans="1:13" s="31" customFormat="1" ht="18.75" customHeight="1">
      <c r="A100" s="34" t="s">
        <v>109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f t="shared" si="22"/>
        <v>0</v>
      </c>
      <c r="M100" s="64"/>
    </row>
    <row r="101" spans="1:13" ht="18.75" customHeight="1">
      <c r="A101" s="34" t="s">
        <v>110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38">
        <f t="shared" si="22"/>
        <v>0</v>
      </c>
      <c r="M101" s="63"/>
    </row>
    <row r="102" spans="1:13" ht="18.75" customHeight="1">
      <c r="A102" s="34" t="s">
        <v>111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38">
        <f t="shared" si="22"/>
        <v>0</v>
      </c>
      <c r="M102" s="63"/>
    </row>
    <row r="103" spans="1:13" ht="18.75" customHeight="1">
      <c r="A103" s="65" t="s">
        <v>112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f t="shared" si="22"/>
        <v>0</v>
      </c>
      <c r="M103" s="63"/>
    </row>
    <row r="104" spans="1:13" ht="18.75" customHeight="1">
      <c r="A104" s="22" t="s">
        <v>113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f t="shared" si="22"/>
        <v>0</v>
      </c>
      <c r="M104" s="63"/>
    </row>
    <row r="105" spans="1:13" ht="18.75" customHeight="1">
      <c r="A105" s="22" t="s">
        <v>114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f t="shared" si="22"/>
        <v>0</v>
      </c>
      <c r="M105" s="63"/>
    </row>
    <row r="106" spans="1:13" ht="18.75" customHeight="1">
      <c r="A106" s="22" t="s">
        <v>115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60">
        <v>-23003.38</v>
      </c>
      <c r="J106" s="40">
        <v>0</v>
      </c>
      <c r="K106" s="40">
        <v>0</v>
      </c>
      <c r="L106" s="60">
        <f t="shared" si="22"/>
        <v>-23003.38</v>
      </c>
      <c r="M106" s="63"/>
    </row>
    <row r="107" spans="1:13" ht="18.75" customHeight="1">
      <c r="A107" s="22"/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63"/>
    </row>
    <row r="108" spans="1:13" ht="18.75" customHeight="1">
      <c r="A108" s="22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63"/>
    </row>
    <row r="109" spans="1:13" ht="18.75" customHeight="1">
      <c r="A109" s="33" t="s">
        <v>116</v>
      </c>
      <c r="B109" s="60">
        <v>361852.98</v>
      </c>
      <c r="C109" s="60">
        <v>735986.8</v>
      </c>
      <c r="D109" s="60">
        <v>711588.89</v>
      </c>
      <c r="E109" s="60">
        <v>664921.98</v>
      </c>
      <c r="F109" s="60">
        <v>282074.83</v>
      </c>
      <c r="G109" s="60">
        <v>168380</v>
      </c>
      <c r="H109" s="60">
        <v>427730.24</v>
      </c>
      <c r="I109" s="60">
        <v>85589.96</v>
      </c>
      <c r="J109" s="60">
        <v>288877.21</v>
      </c>
      <c r="K109" s="60">
        <v>27859.08</v>
      </c>
      <c r="L109" s="60">
        <f aca="true" t="shared" si="23" ref="L109:L114">SUM(B109:K109)</f>
        <v>3754861.9699999997</v>
      </c>
      <c r="M109" s="63"/>
    </row>
    <row r="110" spans="1:13" ht="18.75" customHeight="1">
      <c r="A110" s="33" t="s">
        <v>117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f t="shared" si="23"/>
        <v>0</v>
      </c>
      <c r="M110" s="62"/>
    </row>
    <row r="111" spans="1:13" ht="18.75" customHeight="1">
      <c r="A111" s="33"/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/>
      <c r="L111" s="38">
        <f t="shared" si="23"/>
        <v>0</v>
      </c>
      <c r="M111" s="66"/>
    </row>
    <row r="112" spans="1:13" ht="18.75" customHeight="1">
      <c r="A112" s="33" t="s">
        <v>118</v>
      </c>
      <c r="B112" s="67">
        <f aca="true" t="shared" si="24" ref="B112:K112">+B113+B114</f>
        <v>2014732.1299999997</v>
      </c>
      <c r="C112" s="67">
        <f t="shared" si="24"/>
        <v>3190392.2</v>
      </c>
      <c r="D112" s="67">
        <f t="shared" si="24"/>
        <v>3503106.58</v>
      </c>
      <c r="E112" s="67">
        <f t="shared" si="24"/>
        <v>2228488</v>
      </c>
      <c r="F112" s="67">
        <f t="shared" si="24"/>
        <v>1679007.8</v>
      </c>
      <c r="G112" s="67">
        <f t="shared" si="24"/>
        <v>3337002.2300000004</v>
      </c>
      <c r="H112" s="67">
        <f t="shared" si="24"/>
        <v>1994304.51</v>
      </c>
      <c r="I112" s="67">
        <f t="shared" si="24"/>
        <v>493779.9799999999</v>
      </c>
      <c r="J112" s="67">
        <f t="shared" si="24"/>
        <v>1262936.2800000003</v>
      </c>
      <c r="K112" s="67">
        <f t="shared" si="24"/>
        <v>787240.07</v>
      </c>
      <c r="L112" s="68">
        <f t="shared" si="23"/>
        <v>20490989.780000005</v>
      </c>
      <c r="M112" s="69"/>
    </row>
    <row r="113" spans="1:13" ht="18" customHeight="1">
      <c r="A113" s="33" t="s">
        <v>119</v>
      </c>
      <c r="B113" s="67">
        <f aca="true" t="shared" si="25" ref="B113:K113">+B48+B65+B72+B109</f>
        <v>1997733.3299999996</v>
      </c>
      <c r="C113" s="67">
        <f t="shared" si="25"/>
        <v>3165813.91</v>
      </c>
      <c r="D113" s="67">
        <f t="shared" si="25"/>
        <v>3479177.84</v>
      </c>
      <c r="E113" s="67">
        <f t="shared" si="25"/>
        <v>2205049</v>
      </c>
      <c r="F113" s="67">
        <f t="shared" si="25"/>
        <v>1664585.82</v>
      </c>
      <c r="G113" s="67">
        <f t="shared" si="25"/>
        <v>3310120.5100000002</v>
      </c>
      <c r="H113" s="67">
        <f t="shared" si="25"/>
        <v>1977031.83</v>
      </c>
      <c r="I113" s="67">
        <f t="shared" si="25"/>
        <v>493779.9799999999</v>
      </c>
      <c r="J113" s="67">
        <f t="shared" si="25"/>
        <v>1248909.9300000002</v>
      </c>
      <c r="K113" s="67">
        <f t="shared" si="25"/>
        <v>787240.07</v>
      </c>
      <c r="L113" s="68">
        <f t="shared" si="23"/>
        <v>20329442.220000003</v>
      </c>
      <c r="M113" s="66"/>
    </row>
    <row r="114" spans="1:13" ht="18.75" customHeight="1">
      <c r="A114" s="33" t="s">
        <v>120</v>
      </c>
      <c r="B114" s="67">
        <f aca="true" t="shared" si="26" ref="B114:K114">IF(+B60+B110+B115&lt;0,0,(B60+B110+B115))</f>
        <v>16998.8</v>
      </c>
      <c r="C114" s="67">
        <f t="shared" si="26"/>
        <v>24578.29</v>
      </c>
      <c r="D114" s="67">
        <f t="shared" si="26"/>
        <v>23928.74</v>
      </c>
      <c r="E114" s="67">
        <f t="shared" si="26"/>
        <v>23439</v>
      </c>
      <c r="F114" s="67">
        <f t="shared" si="26"/>
        <v>14421.98</v>
      </c>
      <c r="G114" s="67">
        <f t="shared" si="26"/>
        <v>26881.72</v>
      </c>
      <c r="H114" s="67">
        <f t="shared" si="26"/>
        <v>17272.68</v>
      </c>
      <c r="I114" s="40">
        <f t="shared" si="26"/>
        <v>0</v>
      </c>
      <c r="J114" s="67">
        <f t="shared" si="26"/>
        <v>14026.35</v>
      </c>
      <c r="K114" s="67">
        <f t="shared" si="26"/>
        <v>0</v>
      </c>
      <c r="L114" s="68">
        <f t="shared" si="23"/>
        <v>161547.56</v>
      </c>
      <c r="M114" s="70"/>
    </row>
    <row r="115" spans="1:14" ht="18.75" customHeight="1">
      <c r="A115" s="33" t="s">
        <v>121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38">
        <f>SUM(B115:J115)</f>
        <v>0</v>
      </c>
      <c r="N115" s="51"/>
    </row>
    <row r="116" spans="1:12" ht="18.75" customHeight="1">
      <c r="A116" s="33" t="s">
        <v>122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/>
      <c r="L116" s="38">
        <f>SUM(B116:J116)</f>
        <v>0</v>
      </c>
    </row>
    <row r="117" spans="1:12" ht="18.75" customHeight="1">
      <c r="A117" s="41"/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/>
      <c r="L117" s="46"/>
    </row>
    <row r="118" spans="1:12" ht="18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1:12" ht="18.75" customHeight="1">
      <c r="A119" s="17"/>
      <c r="B119" s="72">
        <v>0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/>
      <c r="L119" s="72"/>
    </row>
    <row r="120" spans="1:13" ht="18.75" customHeight="1">
      <c r="A120" s="73" t="s">
        <v>123</v>
      </c>
      <c r="B120" s="74">
        <v>0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/>
      <c r="L120" s="75">
        <f>SUM(L121:L141)</f>
        <v>20490989.790000007</v>
      </c>
      <c r="M120" s="66"/>
    </row>
    <row r="121" spans="1:12" ht="18.75" customHeight="1">
      <c r="A121" s="76" t="s">
        <v>124</v>
      </c>
      <c r="B121" s="77">
        <v>280275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/>
      <c r="L121" s="75">
        <f aca="true" t="shared" si="27" ref="L121:L141">SUM(B121:K121)</f>
        <v>280275</v>
      </c>
    </row>
    <row r="122" spans="1:12" ht="18.75" customHeight="1">
      <c r="A122" s="76" t="s">
        <v>125</v>
      </c>
      <c r="B122" s="77">
        <v>1734457.13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/>
      <c r="L122" s="75">
        <f t="shared" si="27"/>
        <v>1734457.13</v>
      </c>
    </row>
    <row r="123" spans="1:12" ht="18.75" customHeight="1">
      <c r="A123" s="76" t="s">
        <v>126</v>
      </c>
      <c r="B123" s="78">
        <v>0</v>
      </c>
      <c r="C123" s="77">
        <v>3190392.2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/>
      <c r="L123" s="75">
        <f t="shared" si="27"/>
        <v>3190392.2</v>
      </c>
    </row>
    <row r="124" spans="1:12" ht="18.75" customHeight="1">
      <c r="A124" s="76" t="s">
        <v>127</v>
      </c>
      <c r="B124" s="78">
        <v>0</v>
      </c>
      <c r="C124" s="78">
        <v>0</v>
      </c>
      <c r="D124" s="77">
        <v>3259563.68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/>
      <c r="L124" s="75">
        <f t="shared" si="27"/>
        <v>3259563.68</v>
      </c>
    </row>
    <row r="125" spans="1:12" ht="18.75" customHeight="1">
      <c r="A125" s="76" t="s">
        <v>128</v>
      </c>
      <c r="B125" s="78">
        <v>0</v>
      </c>
      <c r="C125" s="78">
        <v>0</v>
      </c>
      <c r="D125" s="77">
        <v>243542.91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/>
      <c r="L125" s="75">
        <f t="shared" si="27"/>
        <v>243542.91</v>
      </c>
    </row>
    <row r="126" spans="1:12" ht="18.75" customHeight="1">
      <c r="A126" s="76" t="s">
        <v>129</v>
      </c>
      <c r="B126" s="78">
        <v>0</v>
      </c>
      <c r="C126" s="78">
        <v>0</v>
      </c>
      <c r="D126" s="78">
        <v>0</v>
      </c>
      <c r="E126" s="77">
        <v>2206203.13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/>
      <c r="L126" s="75">
        <f t="shared" si="27"/>
        <v>2206203.13</v>
      </c>
    </row>
    <row r="127" spans="1:12" ht="18.75" customHeight="1">
      <c r="A127" s="76" t="s">
        <v>130</v>
      </c>
      <c r="B127" s="78">
        <v>0</v>
      </c>
      <c r="C127" s="78">
        <v>0</v>
      </c>
      <c r="D127" s="78">
        <v>0</v>
      </c>
      <c r="E127" s="77">
        <v>22284.88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/>
      <c r="L127" s="75">
        <f t="shared" si="27"/>
        <v>22284.88</v>
      </c>
    </row>
    <row r="128" spans="1:12" ht="18.75" customHeight="1">
      <c r="A128" s="76" t="s">
        <v>131</v>
      </c>
      <c r="B128" s="78">
        <v>0</v>
      </c>
      <c r="C128" s="78">
        <v>0</v>
      </c>
      <c r="D128" s="78">
        <v>0</v>
      </c>
      <c r="E128" s="78">
        <v>0</v>
      </c>
      <c r="F128" s="77">
        <v>459722.39</v>
      </c>
      <c r="G128" s="78">
        <v>0</v>
      </c>
      <c r="H128" s="78">
        <v>0</v>
      </c>
      <c r="I128" s="78">
        <v>0</v>
      </c>
      <c r="J128" s="78">
        <v>0</v>
      </c>
      <c r="K128" s="78"/>
      <c r="L128" s="75">
        <f t="shared" si="27"/>
        <v>459722.39</v>
      </c>
    </row>
    <row r="129" spans="1:12" ht="18.75" customHeight="1">
      <c r="A129" s="76" t="s">
        <v>132</v>
      </c>
      <c r="B129" s="78">
        <v>0</v>
      </c>
      <c r="C129" s="78">
        <v>0</v>
      </c>
      <c r="D129" s="78">
        <v>0</v>
      </c>
      <c r="E129" s="78">
        <v>0</v>
      </c>
      <c r="F129" s="77">
        <v>62959.1</v>
      </c>
      <c r="G129" s="78">
        <v>0</v>
      </c>
      <c r="H129" s="78">
        <v>0</v>
      </c>
      <c r="I129" s="78">
        <v>0</v>
      </c>
      <c r="J129" s="78">
        <v>0</v>
      </c>
      <c r="K129" s="78"/>
      <c r="L129" s="75">
        <f t="shared" si="27"/>
        <v>62959.1</v>
      </c>
    </row>
    <row r="130" spans="1:12" ht="18.75" customHeight="1">
      <c r="A130" s="76" t="s">
        <v>133</v>
      </c>
      <c r="B130" s="78">
        <v>0</v>
      </c>
      <c r="C130" s="78">
        <v>0</v>
      </c>
      <c r="D130" s="78">
        <v>0</v>
      </c>
      <c r="E130" s="78">
        <v>0</v>
      </c>
      <c r="F130" s="77">
        <v>125396.19</v>
      </c>
      <c r="G130" s="78">
        <v>0</v>
      </c>
      <c r="H130" s="78">
        <v>0</v>
      </c>
      <c r="I130" s="78">
        <v>0</v>
      </c>
      <c r="J130" s="78">
        <v>0</v>
      </c>
      <c r="K130" s="78"/>
      <c r="L130" s="75">
        <f t="shared" si="27"/>
        <v>125396.19</v>
      </c>
    </row>
    <row r="131" spans="1:12" ht="18.75" customHeight="1">
      <c r="A131" s="76" t="s">
        <v>134</v>
      </c>
      <c r="B131" s="79">
        <v>0</v>
      </c>
      <c r="C131" s="79">
        <v>0</v>
      </c>
      <c r="D131" s="79">
        <v>0</v>
      </c>
      <c r="E131" s="79">
        <v>0</v>
      </c>
      <c r="F131" s="80">
        <v>1030930.13</v>
      </c>
      <c r="G131" s="79">
        <v>0</v>
      </c>
      <c r="H131" s="79">
        <v>0</v>
      </c>
      <c r="I131" s="79">
        <v>0</v>
      </c>
      <c r="J131" s="79">
        <v>0</v>
      </c>
      <c r="K131" s="79"/>
      <c r="L131" s="75">
        <f t="shared" si="27"/>
        <v>1030930.13</v>
      </c>
    </row>
    <row r="132" spans="1:12" ht="18.75" customHeight="1">
      <c r="A132" s="76" t="s">
        <v>135</v>
      </c>
      <c r="B132" s="78">
        <v>0</v>
      </c>
      <c r="C132" s="78">
        <v>0</v>
      </c>
      <c r="D132" s="78">
        <v>0</v>
      </c>
      <c r="E132" s="78">
        <v>0</v>
      </c>
      <c r="F132" s="78">
        <v>0</v>
      </c>
      <c r="G132" s="77">
        <v>966353.84</v>
      </c>
      <c r="H132" s="78">
        <v>0</v>
      </c>
      <c r="I132" s="78">
        <v>0</v>
      </c>
      <c r="J132" s="78">
        <v>0</v>
      </c>
      <c r="K132" s="78"/>
      <c r="L132" s="75">
        <f t="shared" si="27"/>
        <v>966353.84</v>
      </c>
    </row>
    <row r="133" spans="1:12" ht="18.75" customHeight="1">
      <c r="A133" s="76" t="s">
        <v>136</v>
      </c>
      <c r="B133" s="78">
        <v>0</v>
      </c>
      <c r="C133" s="78">
        <v>0</v>
      </c>
      <c r="D133" s="78">
        <v>0</v>
      </c>
      <c r="E133" s="78">
        <v>0</v>
      </c>
      <c r="F133" s="78">
        <v>0</v>
      </c>
      <c r="G133" s="77">
        <v>78245.25</v>
      </c>
      <c r="H133" s="78">
        <v>0</v>
      </c>
      <c r="I133" s="78">
        <v>0</v>
      </c>
      <c r="J133" s="78">
        <v>0</v>
      </c>
      <c r="K133" s="78"/>
      <c r="L133" s="75">
        <f t="shared" si="27"/>
        <v>78245.25</v>
      </c>
    </row>
    <row r="134" spans="1:12" ht="18.75" customHeight="1">
      <c r="A134" s="76" t="s">
        <v>137</v>
      </c>
      <c r="B134" s="78">
        <v>0</v>
      </c>
      <c r="C134" s="78">
        <v>0</v>
      </c>
      <c r="D134" s="78">
        <v>0</v>
      </c>
      <c r="E134" s="78">
        <v>0</v>
      </c>
      <c r="F134" s="78">
        <v>0</v>
      </c>
      <c r="G134" s="77">
        <v>32829.63</v>
      </c>
      <c r="H134" s="78">
        <v>0</v>
      </c>
      <c r="I134" s="78">
        <v>0</v>
      </c>
      <c r="J134" s="78">
        <v>0</v>
      </c>
      <c r="K134" s="78"/>
      <c r="L134" s="75">
        <f t="shared" si="27"/>
        <v>32829.63</v>
      </c>
    </row>
    <row r="135" spans="1:12" ht="18.75" customHeight="1">
      <c r="A135" s="76" t="s">
        <v>138</v>
      </c>
      <c r="B135" s="78">
        <v>0</v>
      </c>
      <c r="C135" s="78">
        <v>0</v>
      </c>
      <c r="D135" s="78">
        <v>0</v>
      </c>
      <c r="E135" s="78">
        <v>0</v>
      </c>
      <c r="F135" s="78">
        <v>0</v>
      </c>
      <c r="G135" s="77">
        <v>933678.4</v>
      </c>
      <c r="H135" s="78">
        <v>0</v>
      </c>
      <c r="I135" s="78">
        <v>0</v>
      </c>
      <c r="J135" s="78">
        <v>0</v>
      </c>
      <c r="K135" s="78"/>
      <c r="L135" s="75">
        <f t="shared" si="27"/>
        <v>933678.4</v>
      </c>
    </row>
    <row r="136" spans="1:12" ht="18.75" customHeight="1">
      <c r="A136" s="76" t="s">
        <v>139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7">
        <v>1325895.1</v>
      </c>
      <c r="H136" s="78">
        <v>0</v>
      </c>
      <c r="I136" s="78">
        <v>0</v>
      </c>
      <c r="J136" s="78">
        <v>0</v>
      </c>
      <c r="K136" s="78"/>
      <c r="L136" s="75">
        <f t="shared" si="27"/>
        <v>1325895.1</v>
      </c>
    </row>
    <row r="137" spans="1:12" ht="18.75" customHeight="1">
      <c r="A137" s="76" t="s">
        <v>140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7">
        <v>731297.32</v>
      </c>
      <c r="I137" s="78">
        <v>0</v>
      </c>
      <c r="J137" s="78">
        <v>0</v>
      </c>
      <c r="K137" s="78"/>
      <c r="L137" s="75">
        <f t="shared" si="27"/>
        <v>731297.32</v>
      </c>
    </row>
    <row r="138" spans="1:12" ht="18.75" customHeight="1">
      <c r="A138" s="76" t="s">
        <v>141</v>
      </c>
      <c r="B138" s="78">
        <v>0</v>
      </c>
      <c r="C138" s="78">
        <v>0</v>
      </c>
      <c r="D138" s="78">
        <v>0</v>
      </c>
      <c r="E138" s="78">
        <v>0</v>
      </c>
      <c r="F138" s="78">
        <v>0</v>
      </c>
      <c r="G138" s="78">
        <v>0</v>
      </c>
      <c r="H138" s="77">
        <v>1263007.18</v>
      </c>
      <c r="I138" s="78">
        <v>0</v>
      </c>
      <c r="J138" s="78">
        <v>0</v>
      </c>
      <c r="K138" s="78"/>
      <c r="L138" s="75">
        <f t="shared" si="27"/>
        <v>1263007.18</v>
      </c>
    </row>
    <row r="139" spans="1:12" ht="18.75" customHeight="1">
      <c r="A139" s="76" t="s">
        <v>142</v>
      </c>
      <c r="B139" s="78">
        <v>0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7">
        <v>493779.98</v>
      </c>
      <c r="J139" s="78">
        <v>0</v>
      </c>
      <c r="K139" s="78"/>
      <c r="L139" s="75">
        <f t="shared" si="27"/>
        <v>493779.98</v>
      </c>
    </row>
    <row r="140" spans="1:12" ht="18.75" customHeight="1">
      <c r="A140" s="76" t="s">
        <v>143</v>
      </c>
      <c r="B140" s="78">
        <v>0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7">
        <v>1262936.28</v>
      </c>
      <c r="K140" s="78"/>
      <c r="L140" s="75">
        <f t="shared" si="27"/>
        <v>1262936.28</v>
      </c>
    </row>
    <row r="141" spans="1:12" ht="18.75" customHeight="1">
      <c r="A141" s="81" t="s">
        <v>144</v>
      </c>
      <c r="B141" s="82">
        <v>0</v>
      </c>
      <c r="C141" s="82">
        <v>0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3">
        <v>787240.07</v>
      </c>
      <c r="L141" s="84">
        <f t="shared" si="27"/>
        <v>787240.07</v>
      </c>
    </row>
    <row r="142" spans="1:12" ht="18.75" customHeight="1">
      <c r="A142" s="85" t="s">
        <v>145</v>
      </c>
      <c r="B142" s="86">
        <v>0</v>
      </c>
      <c r="C142" s="86">
        <v>0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f>J112-J141</f>
        <v>1262936.2800000003</v>
      </c>
      <c r="K142" s="86"/>
      <c r="L142" s="87"/>
    </row>
    <row r="143" ht="18" customHeight="1">
      <c r="A143" s="85" t="s">
        <v>146</v>
      </c>
    </row>
    <row r="144" ht="18" customHeight="1">
      <c r="A144" s="85"/>
    </row>
    <row r="145" ht="18" customHeight="1">
      <c r="A145" s="85"/>
    </row>
    <row r="146" ht="18" customHeight="1"/>
    <row r="147" ht="18" customHeight="1"/>
  </sheetData>
  <sheetProtection/>
  <mergeCells count="8">
    <mergeCell ref="A1:L1"/>
    <mergeCell ref="A2:L2"/>
    <mergeCell ref="A4:A6"/>
    <mergeCell ref="B4:K4"/>
    <mergeCell ref="L4:L6"/>
    <mergeCell ref="I5:I6"/>
    <mergeCell ref="J5:J6"/>
    <mergeCell ref="K5:K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2018-09-06T18:58:03Z</dcterms:created>
  <dcterms:modified xsi:type="dcterms:W3CDTF">2018-09-06T18:58:28Z</dcterms:modified>
  <cp:category/>
  <cp:version/>
  <cp:contentType/>
  <cp:contentStatus/>
</cp:coreProperties>
</file>