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CONCESSÃO'!$A$1:$L$140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<sst xmlns="http://schemas.openxmlformats.org/spreadsheetml/2006/main" count="146" uniqueCount="146">
  <si>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</si>
  <si>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</si>
  <si>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</si>
  <si>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</si>
  <si>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</si>
  <si>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</si>
  <si>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</si>
  <si>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</si>
  <si>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</si>
  <si>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</si>
  <si>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</si>
  <si>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</si>
  <si>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</si>
  <si>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</si>
  <si>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</si>
  <si>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</si>
  <si>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</si>
  <si>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</si>
  <si>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</si>
  <si>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</si>
  <si>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</si>
  <si>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</si>
  <si>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</si>
  <si>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</si>
  <si>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</si>
  <si>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</si>
  <si>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</si>
  <si>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</si>
  <si>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</si>
  <si>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</si>
  <si>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</si>
  <si>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</si>
  <si>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</si>
  <si>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</si>
  <si>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</si>
  <si>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</si>
  <si>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</si>
  <si>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</si>
  <si>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</si>
  <si>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</si>
  <si>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</si>
  <si>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</si>
  <si>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</si>
  <si>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</si>
  <si>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</si>
  <si>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</si>
  <si>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</si>
  <si>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</si>
  <si>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</si>
  <si>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</si>
  <si>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</si>
  <si>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</si>
  <si>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</si>
  <si>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</si>
  <si>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</si>
  <si>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</si>
  <si>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</si>
  <si>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</si>
  <si>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</si>
  <si>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</si>
  <si>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</si>
  <si>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</si>
  <si>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</si>
  <si>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</si>
  <si>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</si>
  <si>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</si>
  <si>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</si>
  <si>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</si>
  <si>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</si>
  <si>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</si>
  <si>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</si>
  <si>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</si>
  <si>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</si>
  <si>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</si>
  <si>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</si>
  <si>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</si>
  <si>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</si>
  <si>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</si>
  <si>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</si>
  <si>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</si>
  <si>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</si>
  <si>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</si>
  <si>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</si>
  <si>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</si>
  <si>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</si>
  <si>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</si>
  <si>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</si>
  <si>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</si>
  <si>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</si>
  <si>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</si>
  <si>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</si>
  <si>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</si>
  <si>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</si>
  <si>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</si>
  <si>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</si>
  <si>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</si>
  <si>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</si>
  <si>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</si>
  <si>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</si>
  <si>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</si>
  <si>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</si>
  <si>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</si>
  <si>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</si>
  <si>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</si>
  <si>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</si>
  <si>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</si>
  <si>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</si>
  <si>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</si>
  <si>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</si>
  <si>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</si>
  <si>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</si>
  <si>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</si>
  <si>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</si>
  <si>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</si>
  <si>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</si>
  <si>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</si>
  <si>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</si>
  <si>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</si>
  <si>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</si>
  <si>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</si>
  <si>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</si>
  <si>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</si>
  <si>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</si>
  <si>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</si>
  <si>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</si>
  <si>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</si>
  <si>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</si>
  <si>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</si>
  <si>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</si>
  <si>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</si>
  <si>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</si>
  <si>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</si>
  <si>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</si>
  <si>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</si>
  <si>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</si>
  <si>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</si>
  <si>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</si>
  <si>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</si>
  <si>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Mobibrasil Transporte São Paulo Ltda.</t>
  </si>
  <si>
    <t>8.21. Mobibrasil Transporte São Paulo Ltda.</t>
  </si>
  <si>
    <t>5.1.11. Complemento Motoristas</t>
  </si>
  <si>
    <t>6.2.1. Aluguel de Frota Reversível</t>
  </si>
  <si>
    <t xml:space="preserve">6.2.34. Revisão Aluguel Frota Reversível    </t>
  </si>
  <si>
    <t>OPERAÇÃO 21/08/18 - VENCIMENTO 28/08/18</t>
  </si>
  <si>
    <t>6.3. Revisão de Remuneração pelo Transporte Coletivo ¹</t>
  </si>
  <si>
    <t>¹  Passageiros transportados, processados pelo sistema de bilhetagem eletrônica, referentes ao mês de julho/18 (295.551 passageiros).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</si>
</sst>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4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1">
      <c r="A2" s="80" t="s">
        <v>143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1" t="s">
        <v>14</v>
      </c>
      <c r="B4" s="85" t="s">
        <v>89</v>
      </c>
      <c r="C4" s="86"/>
      <c r="D4" s="86"/>
      <c r="E4" s="86"/>
      <c r="F4" s="86"/>
      <c r="G4" s="86"/>
      <c r="H4" s="86"/>
      <c r="I4" s="86"/>
      <c r="J4" s="86"/>
      <c r="K4" s="87"/>
      <c r="L4" s="82" t="s">
        <v>15</v>
      </c>
    </row>
    <row r="5" spans="1:12" ht="38.25">
      <c r="A5" s="81"/>
      <c r="B5" s="28" t="s">
        <v>7</v>
      </c>
      <c r="C5" s="28" t="s">
        <v>8</v>
      </c>
      <c r="D5" s="28" t="s">
        <v>9</v>
      </c>
      <c r="E5" s="28" t="s">
        <v>114</v>
      </c>
      <c r="F5" s="28" t="s">
        <v>10</v>
      </c>
      <c r="G5" s="28" t="s">
        <v>11</v>
      </c>
      <c r="H5" s="28" t="s">
        <v>12</v>
      </c>
      <c r="I5" s="83" t="s">
        <v>88</v>
      </c>
      <c r="J5" s="83" t="s">
        <v>87</v>
      </c>
      <c r="K5" s="83" t="s">
        <v>138</v>
      </c>
      <c r="L5" s="81"/>
    </row>
    <row r="6" spans="1:12" ht="18.75" customHeight="1">
      <c r="A6" s="8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84"/>
      <c r="L6" s="81"/>
    </row>
    <row r="7" spans="1:13" ht="17.25" customHeight="1">
      <c r="A7" s="8" t="s">
        <v>27</v>
      </c>
      <c r="B7" s="9">
        <f aca="true" t="shared" si="0" ref="B7:L7">+B8+B20+B24+B27</f>
        <v>602841</v>
      </c>
      <c r="C7" s="9">
        <f t="shared" si="0"/>
        <v>796025</v>
      </c>
      <c r="D7" s="9">
        <f t="shared" si="0"/>
        <v>786936</v>
      </c>
      <c r="E7" s="9">
        <f t="shared" si="0"/>
        <v>535387</v>
      </c>
      <c r="F7" s="9">
        <f t="shared" si="0"/>
        <v>466414</v>
      </c>
      <c r="G7" s="9">
        <f t="shared" si="0"/>
        <v>1224925</v>
      </c>
      <c r="H7" s="9">
        <f t="shared" si="0"/>
        <v>551355</v>
      </c>
      <c r="I7" s="9">
        <f t="shared" si="0"/>
        <v>124885</v>
      </c>
      <c r="J7" s="9">
        <f t="shared" si="0"/>
        <v>325208</v>
      </c>
      <c r="K7" s="9">
        <f t="shared" si="0"/>
        <v>266424</v>
      </c>
      <c r="L7" s="9">
        <f t="shared" si="0"/>
        <v>5680400</v>
      </c>
      <c r="M7" s="49"/>
    </row>
    <row r="8" spans="1:12" ht="17.25" customHeight="1">
      <c r="A8" s="10" t="s">
        <v>95</v>
      </c>
      <c r="B8" s="11">
        <f>B9+B12+B16</f>
        <v>291589</v>
      </c>
      <c r="C8" s="11">
        <f aca="true" t="shared" si="1" ref="C8:K8">C9+C12+C16</f>
        <v>394806</v>
      </c>
      <c r="D8" s="11">
        <f t="shared" si="1"/>
        <v>362264</v>
      </c>
      <c r="E8" s="11">
        <f t="shared" si="1"/>
        <v>268002</v>
      </c>
      <c r="F8" s="11">
        <f t="shared" si="1"/>
        <v>213303</v>
      </c>
      <c r="G8" s="11">
        <f t="shared" si="1"/>
        <v>585426</v>
      </c>
      <c r="H8" s="11">
        <f t="shared" si="1"/>
        <v>292308</v>
      </c>
      <c r="I8" s="11">
        <f t="shared" si="1"/>
        <v>56425</v>
      </c>
      <c r="J8" s="11">
        <f t="shared" si="1"/>
        <v>149346</v>
      </c>
      <c r="K8" s="11">
        <f t="shared" si="1"/>
        <v>133548</v>
      </c>
      <c r="L8" s="11">
        <f aca="true" t="shared" si="2" ref="L8:L27">SUM(B8:K8)</f>
        <v>2747017</v>
      </c>
    </row>
    <row r="9" spans="1:12" ht="17.25" customHeight="1">
      <c r="A9" s="15" t="s">
        <v>16</v>
      </c>
      <c r="B9" s="13">
        <f>+B10+B11</f>
        <v>34950</v>
      </c>
      <c r="C9" s="13">
        <f aca="true" t="shared" si="3" ref="C9:K9">+C10+C11</f>
        <v>49995</v>
      </c>
      <c r="D9" s="13">
        <f t="shared" si="3"/>
        <v>40617</v>
      </c>
      <c r="E9" s="13">
        <f t="shared" si="3"/>
        <v>32567</v>
      </c>
      <c r="F9" s="13">
        <f t="shared" si="3"/>
        <v>20605</v>
      </c>
      <c r="G9" s="13">
        <f t="shared" si="3"/>
        <v>47996</v>
      </c>
      <c r="H9" s="13">
        <f t="shared" si="3"/>
        <v>43266</v>
      </c>
      <c r="I9" s="13">
        <f t="shared" si="3"/>
        <v>7687</v>
      </c>
      <c r="J9" s="13">
        <f t="shared" si="3"/>
        <v>15650</v>
      </c>
      <c r="K9" s="13">
        <f t="shared" si="3"/>
        <v>14725</v>
      </c>
      <c r="L9" s="11">
        <f t="shared" si="2"/>
        <v>308058</v>
      </c>
    </row>
    <row r="10" spans="1:12" ht="17.25" customHeight="1">
      <c r="A10" s="29" t="s">
        <v>17</v>
      </c>
      <c r="B10" s="13">
        <v>34950</v>
      </c>
      <c r="C10" s="13">
        <v>49995</v>
      </c>
      <c r="D10" s="13">
        <v>40617</v>
      </c>
      <c r="E10" s="13">
        <v>32567</v>
      </c>
      <c r="F10" s="13">
        <v>20605</v>
      </c>
      <c r="G10" s="13">
        <v>47996</v>
      </c>
      <c r="H10" s="13">
        <v>43266</v>
      </c>
      <c r="I10" s="13">
        <v>7687</v>
      </c>
      <c r="J10" s="13">
        <v>15650</v>
      </c>
      <c r="K10" s="13">
        <v>14725</v>
      </c>
      <c r="L10" s="11">
        <f t="shared" si="2"/>
        <v>308058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244034</v>
      </c>
      <c r="C12" s="17">
        <f t="shared" si="4"/>
        <v>326701</v>
      </c>
      <c r="D12" s="17">
        <f t="shared" si="4"/>
        <v>305518</v>
      </c>
      <c r="E12" s="17">
        <f t="shared" si="4"/>
        <v>223962</v>
      </c>
      <c r="F12" s="17">
        <f t="shared" si="4"/>
        <v>180565</v>
      </c>
      <c r="G12" s="17">
        <f t="shared" si="4"/>
        <v>505680</v>
      </c>
      <c r="H12" s="17">
        <f t="shared" si="4"/>
        <v>236410</v>
      </c>
      <c r="I12" s="17">
        <f t="shared" si="4"/>
        <v>45915</v>
      </c>
      <c r="J12" s="17">
        <f t="shared" si="4"/>
        <v>126792</v>
      </c>
      <c r="K12" s="17">
        <f t="shared" si="4"/>
        <v>112344</v>
      </c>
      <c r="L12" s="11">
        <f t="shared" si="2"/>
        <v>2307921</v>
      </c>
    </row>
    <row r="13" spans="1:14" s="67" customFormat="1" ht="17.25" customHeight="1">
      <c r="A13" s="74" t="s">
        <v>19</v>
      </c>
      <c r="B13" s="75">
        <v>114360</v>
      </c>
      <c r="C13" s="75">
        <v>161455</v>
      </c>
      <c r="D13" s="75">
        <v>157591</v>
      </c>
      <c r="E13" s="75">
        <v>109878</v>
      </c>
      <c r="F13" s="75">
        <v>89581</v>
      </c>
      <c r="G13" s="75">
        <v>233478</v>
      </c>
      <c r="H13" s="75">
        <v>104536</v>
      </c>
      <c r="I13" s="75">
        <v>24469</v>
      </c>
      <c r="J13" s="75">
        <v>64801</v>
      </c>
      <c r="K13" s="75">
        <v>52766</v>
      </c>
      <c r="L13" s="76">
        <f t="shared" si="2"/>
        <v>1112915</v>
      </c>
      <c r="M13" s="77"/>
      <c r="N13" s="78"/>
    </row>
    <row r="14" spans="1:13" s="67" customFormat="1" ht="17.25" customHeight="1">
      <c r="A14" s="74" t="s">
        <v>20</v>
      </c>
      <c r="B14" s="75">
        <v>114120</v>
      </c>
      <c r="C14" s="75">
        <v>141491</v>
      </c>
      <c r="D14" s="75">
        <v>131587</v>
      </c>
      <c r="E14" s="75">
        <v>99533</v>
      </c>
      <c r="F14" s="75">
        <v>81338</v>
      </c>
      <c r="G14" s="75">
        <v>247537</v>
      </c>
      <c r="H14" s="75">
        <v>108622</v>
      </c>
      <c r="I14" s="75">
        <v>17570</v>
      </c>
      <c r="J14" s="75">
        <v>56253</v>
      </c>
      <c r="K14" s="75">
        <v>53321</v>
      </c>
      <c r="L14" s="76">
        <f t="shared" si="2"/>
        <v>1051372</v>
      </c>
      <c r="M14" s="77"/>
    </row>
    <row r="15" spans="1:12" ht="17.25" customHeight="1">
      <c r="A15" s="14" t="s">
        <v>21</v>
      </c>
      <c r="B15" s="13">
        <v>15554</v>
      </c>
      <c r="C15" s="13">
        <v>23755</v>
      </c>
      <c r="D15" s="13">
        <v>16340</v>
      </c>
      <c r="E15" s="13">
        <v>14551</v>
      </c>
      <c r="F15" s="13">
        <v>9646</v>
      </c>
      <c r="G15" s="13">
        <v>24665</v>
      </c>
      <c r="H15" s="13">
        <v>23252</v>
      </c>
      <c r="I15" s="13">
        <v>3876</v>
      </c>
      <c r="J15" s="13">
        <v>5738</v>
      </c>
      <c r="K15" s="13">
        <v>6257</v>
      </c>
      <c r="L15" s="11">
        <f t="shared" si="2"/>
        <v>143634</v>
      </c>
    </row>
    <row r="16" spans="1:12" ht="17.25" customHeight="1">
      <c r="A16" s="15" t="s">
        <v>91</v>
      </c>
      <c r="B16" s="13">
        <f>B17+B18+B19</f>
        <v>12605</v>
      </c>
      <c r="C16" s="13">
        <f aca="true" t="shared" si="5" ref="C16:K16">C17+C18+C19</f>
        <v>18110</v>
      </c>
      <c r="D16" s="13">
        <f t="shared" si="5"/>
        <v>16129</v>
      </c>
      <c r="E16" s="13">
        <f t="shared" si="5"/>
        <v>11473</v>
      </c>
      <c r="F16" s="13">
        <f t="shared" si="5"/>
        <v>12133</v>
      </c>
      <c r="G16" s="13">
        <f t="shared" si="5"/>
        <v>31750</v>
      </c>
      <c r="H16" s="13">
        <f t="shared" si="5"/>
        <v>12632</v>
      </c>
      <c r="I16" s="13">
        <f t="shared" si="5"/>
        <v>2823</v>
      </c>
      <c r="J16" s="13">
        <f t="shared" si="5"/>
        <v>6904</v>
      </c>
      <c r="K16" s="13">
        <f t="shared" si="5"/>
        <v>6479</v>
      </c>
      <c r="L16" s="11">
        <f t="shared" si="2"/>
        <v>131038</v>
      </c>
    </row>
    <row r="17" spans="1:12" ht="17.25" customHeight="1">
      <c r="A17" s="14" t="s">
        <v>92</v>
      </c>
      <c r="B17" s="13">
        <v>12567</v>
      </c>
      <c r="C17" s="13">
        <v>18085</v>
      </c>
      <c r="D17" s="13">
        <v>16096</v>
      </c>
      <c r="E17" s="13">
        <v>11442</v>
      </c>
      <c r="F17" s="13">
        <v>12116</v>
      </c>
      <c r="G17" s="13">
        <v>31713</v>
      </c>
      <c r="H17" s="13">
        <v>12599</v>
      </c>
      <c r="I17" s="13">
        <v>2820</v>
      </c>
      <c r="J17" s="13">
        <v>6897</v>
      </c>
      <c r="K17" s="13">
        <v>6464</v>
      </c>
      <c r="L17" s="11">
        <f t="shared" si="2"/>
        <v>130799</v>
      </c>
    </row>
    <row r="18" spans="1:12" ht="17.25" customHeight="1">
      <c r="A18" s="14" t="s">
        <v>93</v>
      </c>
      <c r="B18" s="13">
        <v>24</v>
      </c>
      <c r="C18" s="13">
        <v>19</v>
      </c>
      <c r="D18" s="13">
        <v>25</v>
      </c>
      <c r="E18" s="13">
        <v>25</v>
      </c>
      <c r="F18" s="13">
        <v>13</v>
      </c>
      <c r="G18" s="13">
        <v>26</v>
      </c>
      <c r="H18" s="13">
        <v>25</v>
      </c>
      <c r="I18" s="13">
        <v>3</v>
      </c>
      <c r="J18" s="13">
        <v>4</v>
      </c>
      <c r="K18" s="13">
        <v>10</v>
      </c>
      <c r="L18" s="11">
        <f t="shared" si="2"/>
        <v>174</v>
      </c>
    </row>
    <row r="19" spans="1:12" ht="17.25" customHeight="1">
      <c r="A19" s="14" t="s">
        <v>94</v>
      </c>
      <c r="B19" s="13">
        <v>14</v>
      </c>
      <c r="C19" s="13">
        <v>6</v>
      </c>
      <c r="D19" s="13">
        <v>8</v>
      </c>
      <c r="E19" s="13">
        <v>6</v>
      </c>
      <c r="F19" s="13">
        <v>4</v>
      </c>
      <c r="G19" s="13">
        <v>11</v>
      </c>
      <c r="H19" s="13">
        <v>8</v>
      </c>
      <c r="I19" s="13">
        <v>0</v>
      </c>
      <c r="J19" s="13">
        <v>3</v>
      </c>
      <c r="K19" s="13">
        <v>5</v>
      </c>
      <c r="L19" s="11">
        <f t="shared" si="2"/>
        <v>65</v>
      </c>
    </row>
    <row r="20" spans="1:12" ht="17.25" customHeight="1">
      <c r="A20" s="16" t="s">
        <v>22</v>
      </c>
      <c r="B20" s="11">
        <f>+B21+B22+B23</f>
        <v>171329</v>
      </c>
      <c r="C20" s="11">
        <f aca="true" t="shared" si="6" ref="C20:K20">+C21+C22+C23</f>
        <v>199748</v>
      </c>
      <c r="D20" s="11">
        <f t="shared" si="6"/>
        <v>217598</v>
      </c>
      <c r="E20" s="11">
        <f t="shared" si="6"/>
        <v>138642</v>
      </c>
      <c r="F20" s="11">
        <f t="shared" si="6"/>
        <v>149086</v>
      </c>
      <c r="G20" s="11">
        <f t="shared" si="6"/>
        <v>414614</v>
      </c>
      <c r="H20" s="11">
        <f t="shared" si="6"/>
        <v>141635</v>
      </c>
      <c r="I20" s="11">
        <f t="shared" si="6"/>
        <v>34477</v>
      </c>
      <c r="J20" s="11">
        <f t="shared" si="6"/>
        <v>84890</v>
      </c>
      <c r="K20" s="11">
        <f t="shared" si="6"/>
        <v>71672</v>
      </c>
      <c r="L20" s="11">
        <f t="shared" si="2"/>
        <v>1623691</v>
      </c>
    </row>
    <row r="21" spans="1:13" s="67" customFormat="1" ht="17.25" customHeight="1">
      <c r="A21" s="60" t="s">
        <v>23</v>
      </c>
      <c r="B21" s="75">
        <v>90372</v>
      </c>
      <c r="C21" s="75">
        <v>115112</v>
      </c>
      <c r="D21" s="75">
        <v>127317</v>
      </c>
      <c r="E21" s="75">
        <v>78600</v>
      </c>
      <c r="F21" s="75">
        <v>83663</v>
      </c>
      <c r="G21" s="75">
        <v>212391</v>
      </c>
      <c r="H21" s="75">
        <v>77180</v>
      </c>
      <c r="I21" s="75">
        <v>20798</v>
      </c>
      <c r="J21" s="75">
        <v>48763</v>
      </c>
      <c r="K21" s="75">
        <v>37712</v>
      </c>
      <c r="L21" s="76">
        <f t="shared" si="2"/>
        <v>891908</v>
      </c>
      <c r="M21" s="77"/>
    </row>
    <row r="22" spans="1:13" s="67" customFormat="1" ht="17.25" customHeight="1">
      <c r="A22" s="60" t="s">
        <v>24</v>
      </c>
      <c r="B22" s="75">
        <v>74466</v>
      </c>
      <c r="C22" s="75">
        <v>76771</v>
      </c>
      <c r="D22" s="75">
        <v>83516</v>
      </c>
      <c r="E22" s="75">
        <v>55233</v>
      </c>
      <c r="F22" s="75">
        <v>61125</v>
      </c>
      <c r="G22" s="75">
        <v>190564</v>
      </c>
      <c r="H22" s="75">
        <v>56922</v>
      </c>
      <c r="I22" s="75">
        <v>12128</v>
      </c>
      <c r="J22" s="75">
        <v>33750</v>
      </c>
      <c r="K22" s="75">
        <v>31549</v>
      </c>
      <c r="L22" s="76">
        <f t="shared" si="2"/>
        <v>676024</v>
      </c>
      <c r="M22" s="77"/>
    </row>
    <row r="23" spans="1:12" ht="17.25" customHeight="1">
      <c r="A23" s="12" t="s">
        <v>25</v>
      </c>
      <c r="B23" s="13">
        <v>6491</v>
      </c>
      <c r="C23" s="13">
        <v>7865</v>
      </c>
      <c r="D23" s="13">
        <v>6765</v>
      </c>
      <c r="E23" s="13">
        <v>4809</v>
      </c>
      <c r="F23" s="13">
        <v>4298</v>
      </c>
      <c r="G23" s="13">
        <v>11659</v>
      </c>
      <c r="H23" s="13">
        <v>7533</v>
      </c>
      <c r="I23" s="13">
        <v>1551</v>
      </c>
      <c r="J23" s="13">
        <v>2377</v>
      </c>
      <c r="K23" s="13">
        <v>2411</v>
      </c>
      <c r="L23" s="11">
        <f t="shared" si="2"/>
        <v>55759</v>
      </c>
    </row>
    <row r="24" spans="1:13" ht="17.25" customHeight="1">
      <c r="A24" s="16" t="s">
        <v>26</v>
      </c>
      <c r="B24" s="13">
        <f>+B25+B26</f>
        <v>139923</v>
      </c>
      <c r="C24" s="13">
        <f aca="true" t="shared" si="7" ref="C24:K24">+C25+C26</f>
        <v>201471</v>
      </c>
      <c r="D24" s="13">
        <f t="shared" si="7"/>
        <v>207074</v>
      </c>
      <c r="E24" s="13">
        <f t="shared" si="7"/>
        <v>128743</v>
      </c>
      <c r="F24" s="13">
        <f t="shared" si="7"/>
        <v>104025</v>
      </c>
      <c r="G24" s="13">
        <f t="shared" si="7"/>
        <v>224885</v>
      </c>
      <c r="H24" s="13">
        <f t="shared" si="7"/>
        <v>109829</v>
      </c>
      <c r="I24" s="13">
        <f t="shared" si="7"/>
        <v>33983</v>
      </c>
      <c r="J24" s="13">
        <f t="shared" si="7"/>
        <v>90972</v>
      </c>
      <c r="K24" s="13">
        <f t="shared" si="7"/>
        <v>61204</v>
      </c>
      <c r="L24" s="11">
        <f t="shared" si="2"/>
        <v>1302109</v>
      </c>
      <c r="M24" s="50"/>
    </row>
    <row r="25" spans="1:13" ht="17.25" customHeight="1">
      <c r="A25" s="12" t="s">
        <v>112</v>
      </c>
      <c r="B25" s="13">
        <v>72257</v>
      </c>
      <c r="C25" s="13">
        <v>112805</v>
      </c>
      <c r="D25" s="13">
        <v>119710</v>
      </c>
      <c r="E25" s="13">
        <v>76581</v>
      </c>
      <c r="F25" s="13">
        <v>56337</v>
      </c>
      <c r="G25" s="13">
        <v>121606</v>
      </c>
      <c r="H25" s="13">
        <v>61118</v>
      </c>
      <c r="I25" s="13">
        <v>21833</v>
      </c>
      <c r="J25" s="13">
        <v>49767</v>
      </c>
      <c r="K25" s="13">
        <v>32932</v>
      </c>
      <c r="L25" s="11">
        <f t="shared" si="2"/>
        <v>724946</v>
      </c>
      <c r="M25" s="49"/>
    </row>
    <row r="26" spans="1:13" ht="17.25" customHeight="1">
      <c r="A26" s="12" t="s">
        <v>113</v>
      </c>
      <c r="B26" s="13">
        <v>67666</v>
      </c>
      <c r="C26" s="13">
        <v>88666</v>
      </c>
      <c r="D26" s="13">
        <v>87364</v>
      </c>
      <c r="E26" s="13">
        <v>52162</v>
      </c>
      <c r="F26" s="13">
        <v>47688</v>
      </c>
      <c r="G26" s="13">
        <v>103279</v>
      </c>
      <c r="H26" s="13">
        <v>48711</v>
      </c>
      <c r="I26" s="13">
        <v>12150</v>
      </c>
      <c r="J26" s="13">
        <v>41205</v>
      </c>
      <c r="K26" s="13">
        <v>28272</v>
      </c>
      <c r="L26" s="11">
        <f t="shared" si="2"/>
        <v>577163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7583</v>
      </c>
      <c r="I27" s="11">
        <v>0</v>
      </c>
      <c r="J27" s="11">
        <v>0</v>
      </c>
      <c r="K27" s="11">
        <v>0</v>
      </c>
      <c r="L27" s="11">
        <f t="shared" si="2"/>
        <v>7583</v>
      </c>
    </row>
    <row r="28" spans="1:12" ht="15.75" customHeight="1">
      <c r="A28" s="33"/>
      <c r="B28" s="31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19">
        <v>0</v>
      </c>
    </row>
    <row r="29" spans="1:12" ht="17.25" customHeight="1">
      <c r="A29" s="2" t="s">
        <v>30</v>
      </c>
      <c r="B29" s="32">
        <f>SUM(B30:B33)</f>
        <v>3.1523</v>
      </c>
      <c r="C29" s="32">
        <f aca="true" t="shared" si="8" ref="C29:K29">SUM(C30:C33)</f>
        <v>3.5273</v>
      </c>
      <c r="D29" s="32">
        <f t="shared" si="8"/>
        <v>3.8853</v>
      </c>
      <c r="E29" s="32">
        <f t="shared" si="8"/>
        <v>3.3774</v>
      </c>
      <c r="F29" s="32">
        <f t="shared" si="8"/>
        <v>3.4145</v>
      </c>
      <c r="G29" s="32">
        <f t="shared" si="8"/>
        <v>2.8204</v>
      </c>
      <c r="H29" s="32">
        <f t="shared" si="8"/>
        <v>3.2339</v>
      </c>
      <c r="I29" s="32">
        <f t="shared" si="8"/>
        <v>5.2077</v>
      </c>
      <c r="J29" s="32">
        <f t="shared" si="8"/>
        <v>3.262</v>
      </c>
      <c r="K29" s="32">
        <f t="shared" si="8"/>
        <v>3.2189</v>
      </c>
      <c r="L29" s="19">
        <v>0</v>
      </c>
    </row>
    <row r="30" spans="1:12" ht="17.25" customHeight="1">
      <c r="A30" s="16" t="s">
        <v>31</v>
      </c>
      <c r="B30" s="32">
        <v>3.1523</v>
      </c>
      <c r="C30" s="32">
        <v>3.5273</v>
      </c>
      <c r="D30" s="32">
        <v>3.8853</v>
      </c>
      <c r="E30" s="32">
        <v>3.3774</v>
      </c>
      <c r="F30" s="32">
        <v>3.4145</v>
      </c>
      <c r="G30" s="32">
        <v>2.8204</v>
      </c>
      <c r="H30" s="32">
        <v>3.2339</v>
      </c>
      <c r="I30" s="32">
        <v>5.2077</v>
      </c>
      <c r="J30" s="32">
        <v>3.262</v>
      </c>
      <c r="K30" s="32">
        <v>3.2189</v>
      </c>
      <c r="L30" s="19">
        <v>0</v>
      </c>
    </row>
    <row r="31" spans="1:12" ht="17.25" customHeight="1">
      <c r="A31" s="30" t="s">
        <v>32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9">
        <v>0</v>
      </c>
    </row>
    <row r="32" spans="1:12" ht="17.25" customHeight="1">
      <c r="A32" s="56" t="s">
        <v>101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7">
        <v>0</v>
      </c>
    </row>
    <row r="33" spans="1:12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9361.26</v>
      </c>
      <c r="I35" s="19">
        <v>0</v>
      </c>
      <c r="J35" s="19">
        <v>0</v>
      </c>
      <c r="K35" s="19">
        <v>0</v>
      </c>
      <c r="L35" s="23">
        <f>SUM(B35:K35)</f>
        <v>9361.26</v>
      </c>
    </row>
    <row r="36" spans="1:12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58355.79</v>
      </c>
      <c r="I36" s="19">
        <v>0</v>
      </c>
      <c r="J36" s="19">
        <v>0</v>
      </c>
      <c r="K36" s="19">
        <v>0</v>
      </c>
      <c r="L36" s="23">
        <f>SUM(B36:K36)</f>
        <v>58355.79</v>
      </c>
    </row>
    <row r="37" spans="1:12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0</v>
      </c>
      <c r="L37" s="13">
        <f>SUM(B37:J37)</f>
        <v>18</v>
      </c>
    </row>
    <row r="38" spans="1:12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20"/>
    </row>
    <row r="39" spans="1:12" ht="17.25" customHeight="1">
      <c r="A39" s="2" t="s">
        <v>36</v>
      </c>
      <c r="B39" s="23">
        <f>+B43+B40</f>
        <v>4091.68</v>
      </c>
      <c r="C39" s="23">
        <f aca="true" t="shared" si="9" ref="C39:K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3376.92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t="shared" si="9"/>
        <v>1904.6</v>
      </c>
      <c r="L39" s="23">
        <f>SUM(B39:K39)</f>
        <v>39405.96000000001</v>
      </c>
    </row>
    <row r="40" spans="1:12" ht="17.25" customHeight="1">
      <c r="A40" s="16" t="s">
        <v>37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/>
      <c r="L40" s="68">
        <v>0</v>
      </c>
    </row>
    <row r="41" spans="1:12" ht="17.25" customHeight="1">
      <c r="A41" s="12" t="s">
        <v>38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/>
      <c r="L41" s="68">
        <v>0</v>
      </c>
    </row>
    <row r="42" spans="1:12" ht="17.25" customHeight="1">
      <c r="A42" s="12" t="s">
        <v>39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58" t="s">
        <v>100</v>
      </c>
      <c r="B43" s="59">
        <f>ROUND(B44*B45,2)</f>
        <v>4091.68</v>
      </c>
      <c r="C43" s="59">
        <f>ROUND(C44*C45,2)</f>
        <v>5773.72</v>
      </c>
      <c r="D43" s="59">
        <f aca="true" t="shared" si="10" ref="D43:K43">ROUND(D44*D45,2)</f>
        <v>6385.76</v>
      </c>
      <c r="E43" s="59">
        <f t="shared" si="10"/>
        <v>3445.4</v>
      </c>
      <c r="F43" s="59">
        <f t="shared" si="10"/>
        <v>3376.92</v>
      </c>
      <c r="G43" s="59">
        <f t="shared" si="10"/>
        <v>7430.08</v>
      </c>
      <c r="H43" s="59">
        <f t="shared" si="10"/>
        <v>3715.04</v>
      </c>
      <c r="I43" s="59">
        <f t="shared" si="10"/>
        <v>1065.72</v>
      </c>
      <c r="J43" s="59">
        <f t="shared" si="10"/>
        <v>2217.04</v>
      </c>
      <c r="K43" s="59">
        <f t="shared" si="10"/>
        <v>1904.6</v>
      </c>
      <c r="L43" s="23">
        <f>SUM(B43:K43)</f>
        <v>39405.96000000001</v>
      </c>
    </row>
    <row r="44" spans="1:12" ht="17.25" customHeight="1">
      <c r="A44" s="60" t="s">
        <v>40</v>
      </c>
      <c r="B44" s="61">
        <v>956</v>
      </c>
      <c r="C44" s="61">
        <v>1349</v>
      </c>
      <c r="D44" s="61">
        <v>1492</v>
      </c>
      <c r="E44" s="61">
        <v>805</v>
      </c>
      <c r="F44" s="61">
        <v>789</v>
      </c>
      <c r="G44" s="61">
        <v>1736</v>
      </c>
      <c r="H44" s="61">
        <v>868</v>
      </c>
      <c r="I44" s="61">
        <v>249</v>
      </c>
      <c r="J44" s="61">
        <v>518</v>
      </c>
      <c r="K44" s="61">
        <v>445</v>
      </c>
      <c r="L44" s="61">
        <f>SUM(B44:K44)</f>
        <v>9207</v>
      </c>
    </row>
    <row r="45" spans="1:13" ht="17.25" customHeight="1">
      <c r="A45" s="60" t="s">
        <v>41</v>
      </c>
      <c r="B45" s="59">
        <v>4.28</v>
      </c>
      <c r="C45" s="59">
        <v>4.28</v>
      </c>
      <c r="D45" s="59">
        <v>4.28</v>
      </c>
      <c r="E45" s="59">
        <v>4.28</v>
      </c>
      <c r="F45" s="59">
        <v>4.28</v>
      </c>
      <c r="G45" s="59">
        <v>4.28</v>
      </c>
      <c r="H45" s="59">
        <v>4.28</v>
      </c>
      <c r="I45" s="59">
        <v>4.28</v>
      </c>
      <c r="J45" s="57">
        <v>4.28</v>
      </c>
      <c r="K45" s="57">
        <v>4.28</v>
      </c>
      <c r="L45" s="59">
        <v>4.28</v>
      </c>
      <c r="M45" s="54"/>
    </row>
    <row r="46" spans="1:12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20"/>
    </row>
    <row r="47" spans="1:12" ht="17.25" customHeight="1">
      <c r="A47" s="21" t="s">
        <v>42</v>
      </c>
      <c r="B47" s="22">
        <f>+B48+B60</f>
        <v>1960526.5499999998</v>
      </c>
      <c r="C47" s="22">
        <f aca="true" t="shared" si="11" ref="C47:H47">+C48+C60</f>
        <v>2895052.87</v>
      </c>
      <c r="D47" s="22">
        <f t="shared" si="11"/>
        <v>3155037.8999999994</v>
      </c>
      <c r="E47" s="22">
        <f t="shared" si="11"/>
        <v>1872429.05</v>
      </c>
      <c r="F47" s="22">
        <f t="shared" si="11"/>
        <v>1661750.85</v>
      </c>
      <c r="G47" s="22">
        <f t="shared" si="11"/>
        <v>3562350.0900000003</v>
      </c>
      <c r="H47" s="22">
        <f t="shared" si="11"/>
        <v>1850045.22</v>
      </c>
      <c r="I47" s="22">
        <f>+I48+I60</f>
        <v>651429.33</v>
      </c>
      <c r="J47" s="22">
        <f>+J48+J60</f>
        <v>1100699.08</v>
      </c>
      <c r="K47" s="22">
        <f>+K48+K60</f>
        <v>863292.33</v>
      </c>
      <c r="L47" s="22">
        <f aca="true" t="shared" si="12" ref="L47:L60">SUM(B47:K47)</f>
        <v>19572613.269999996</v>
      </c>
    </row>
    <row r="48" spans="1:12" ht="17.25" customHeight="1">
      <c r="A48" s="16" t="s">
        <v>137</v>
      </c>
      <c r="B48" s="23">
        <f>SUM(B49:B59)</f>
        <v>1943527.7499999998</v>
      </c>
      <c r="C48" s="23">
        <f aca="true" t="shared" si="13" ref="C48:K48">SUM(C49:C59)</f>
        <v>2870474.58</v>
      </c>
      <c r="D48" s="23">
        <f t="shared" si="13"/>
        <v>3130631.5799999996</v>
      </c>
      <c r="E48" s="23">
        <f t="shared" si="13"/>
        <v>1848990.05</v>
      </c>
      <c r="F48" s="23">
        <f t="shared" si="13"/>
        <v>1647328.87</v>
      </c>
      <c r="G48" s="23">
        <f t="shared" si="13"/>
        <v>3535468.37</v>
      </c>
      <c r="H48" s="23">
        <f t="shared" si="13"/>
        <v>1832772.54</v>
      </c>
      <c r="I48" s="23">
        <f t="shared" si="13"/>
        <v>651429.33</v>
      </c>
      <c r="J48" s="23">
        <f t="shared" si="13"/>
        <v>1086672.73</v>
      </c>
      <c r="K48" s="23">
        <f t="shared" si="13"/>
        <v>863292.33</v>
      </c>
      <c r="L48" s="23">
        <f t="shared" si="12"/>
        <v>19410588.13</v>
      </c>
    </row>
    <row r="49" spans="1:12" ht="17.25" customHeight="1">
      <c r="A49" s="34" t="s">
        <v>43</v>
      </c>
      <c r="B49" s="23">
        <f aca="true" t="shared" si="14" ref="B49:H49">ROUND(B30*B7,2)</f>
        <v>1900335.68</v>
      </c>
      <c r="C49" s="23">
        <f t="shared" si="14"/>
        <v>2807818.98</v>
      </c>
      <c r="D49" s="23">
        <f t="shared" si="14"/>
        <v>3057482.44</v>
      </c>
      <c r="E49" s="23">
        <f t="shared" si="14"/>
        <v>1808216.05</v>
      </c>
      <c r="F49" s="23">
        <f t="shared" si="14"/>
        <v>1592570.6</v>
      </c>
      <c r="G49" s="23">
        <f t="shared" si="14"/>
        <v>3454778.47</v>
      </c>
      <c r="H49" s="23">
        <f t="shared" si="14"/>
        <v>1783026.93</v>
      </c>
      <c r="I49" s="23">
        <f>ROUND(I30*I7,2)</f>
        <v>650363.61</v>
      </c>
      <c r="J49" s="23">
        <f>ROUND(J30*J7,2)</f>
        <v>1060828.5</v>
      </c>
      <c r="K49" s="23">
        <f>ROUND(K30*K7,2)</f>
        <v>857592.21</v>
      </c>
      <c r="L49" s="23">
        <f t="shared" si="12"/>
        <v>18973013.470000003</v>
      </c>
    </row>
    <row r="50" spans="1:12" ht="17.25" customHeight="1">
      <c r="A50" s="34" t="s">
        <v>44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7.25" customHeight="1">
      <c r="A51" s="62" t="s">
        <v>102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9361.26</v>
      </c>
      <c r="I53" s="31">
        <f>+I35</f>
        <v>0</v>
      </c>
      <c r="J53" s="31">
        <f>+J35</f>
        <v>0</v>
      </c>
      <c r="K53" s="31">
        <f>+K35</f>
        <v>0</v>
      </c>
      <c r="L53" s="23">
        <f t="shared" si="12"/>
        <v>9361.26</v>
      </c>
    </row>
    <row r="54" spans="1:12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12"/>
        <v>0</v>
      </c>
    </row>
    <row r="55" spans="1:12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3376.92</v>
      </c>
      <c r="G55" s="36">
        <v>7430.08</v>
      </c>
      <c r="H55" s="36">
        <v>3715.04</v>
      </c>
      <c r="I55" s="36">
        <v>1065.72</v>
      </c>
      <c r="J55" s="36">
        <v>2217.04</v>
      </c>
      <c r="K55" s="36">
        <v>1904.6</v>
      </c>
      <c r="L55" s="23">
        <f t="shared" si="12"/>
        <v>39405.96000000001</v>
      </c>
    </row>
    <row r="56" spans="1:12" ht="17.25" customHeight="1">
      <c r="A56" s="12" t="s">
        <v>105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135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36">
        <v>3795.52</v>
      </c>
      <c r="L57" s="23">
        <f t="shared" si="12"/>
        <v>3795.52</v>
      </c>
    </row>
    <row r="58" spans="1:12" ht="17.25" customHeight="1">
      <c r="A58" s="12" t="s">
        <v>136</v>
      </c>
      <c r="B58" s="36">
        <v>39100.39</v>
      </c>
      <c r="C58" s="36">
        <v>56881.88</v>
      </c>
      <c r="D58" s="36">
        <v>66763.38</v>
      </c>
      <c r="E58" s="36">
        <v>37328.6</v>
      </c>
      <c r="F58" s="36">
        <v>51381.35</v>
      </c>
      <c r="G58" s="36">
        <v>73259.82</v>
      </c>
      <c r="H58" s="36">
        <v>36669.31</v>
      </c>
      <c r="I58" s="19">
        <v>0</v>
      </c>
      <c r="J58" s="36">
        <v>23627.19</v>
      </c>
      <c r="K58" s="19">
        <v>0</v>
      </c>
      <c r="L58" s="23">
        <f t="shared" si="12"/>
        <v>385011.92000000004</v>
      </c>
    </row>
    <row r="59" spans="1:12" ht="17.25" customHeight="1">
      <c r="A59" s="12" t="s">
        <v>140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</row>
    <row r="60" spans="1:12" ht="17.25" customHeight="1">
      <c r="A60" s="16" t="s">
        <v>49</v>
      </c>
      <c r="B60" s="36">
        <v>16998.8</v>
      </c>
      <c r="C60" s="36">
        <v>24578.29</v>
      </c>
      <c r="D60" s="36">
        <v>24406.32</v>
      </c>
      <c r="E60" s="36">
        <v>23439</v>
      </c>
      <c r="F60" s="36">
        <v>14421.98</v>
      </c>
      <c r="G60" s="36">
        <v>26881.72</v>
      </c>
      <c r="H60" s="36">
        <v>17272.68</v>
      </c>
      <c r="I60" s="19">
        <v>0</v>
      </c>
      <c r="J60" s="36">
        <v>14026.35</v>
      </c>
      <c r="K60" s="19">
        <v>0</v>
      </c>
      <c r="L60" s="36">
        <f t="shared" si="12"/>
        <v>162025.14</v>
      </c>
    </row>
    <row r="61" spans="1:12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f>SUM(B61:J61)</f>
        <v>0</v>
      </c>
    </row>
    <row r="62" spans="1:12" ht="17.25" customHeight="1">
      <c r="A62" s="46"/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/>
      <c r="L62" s="55">
        <f>SUM(B62:J62)</f>
        <v>0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</row>
    <row r="64" spans="1:12" ht="18.75" customHeight="1">
      <c r="A64" s="2" t="s">
        <v>50</v>
      </c>
      <c r="B64" s="35">
        <f aca="true" t="shared" si="15" ref="B64:K64">+B65+B72+B108+B109</f>
        <v>-280162.51</v>
      </c>
      <c r="C64" s="35">
        <f t="shared" si="15"/>
        <v>139905.66</v>
      </c>
      <c r="D64" s="35">
        <f t="shared" si="15"/>
        <v>-19121</v>
      </c>
      <c r="E64" s="35">
        <f t="shared" si="15"/>
        <v>-258846.74</v>
      </c>
      <c r="F64" s="35">
        <f t="shared" si="15"/>
        <v>-257992.30000000005</v>
      </c>
      <c r="G64" s="35">
        <f t="shared" si="15"/>
        <v>-186690.07</v>
      </c>
      <c r="H64" s="35">
        <f t="shared" si="15"/>
        <v>-167046.85</v>
      </c>
      <c r="I64" s="35">
        <f t="shared" si="15"/>
        <v>-166227.97</v>
      </c>
      <c r="J64" s="35">
        <f t="shared" si="15"/>
        <v>-60342.770000000004</v>
      </c>
      <c r="K64" s="35">
        <f t="shared" si="15"/>
        <v>-65507.61</v>
      </c>
      <c r="L64" s="35">
        <f aca="true" t="shared" si="16" ref="L64:L113">SUM(B64:K64)</f>
        <v>-1322032.1600000001</v>
      </c>
    </row>
    <row r="65" spans="1:12" ht="18.75" customHeight="1">
      <c r="A65" s="16" t="s">
        <v>73</v>
      </c>
      <c r="B65" s="35">
        <f aca="true" t="shared" si="17" ref="B65:K65">B66+B67+B68+B69+B70+B71</f>
        <v>-298382.02</v>
      </c>
      <c r="C65" s="35">
        <f t="shared" si="17"/>
        <v>-206165.57</v>
      </c>
      <c r="D65" s="35">
        <f t="shared" si="17"/>
        <v>-210203.38</v>
      </c>
      <c r="E65" s="35">
        <f t="shared" si="17"/>
        <v>-309355.3</v>
      </c>
      <c r="F65" s="35">
        <f t="shared" si="17"/>
        <v>-290199.91000000003</v>
      </c>
      <c r="G65" s="35">
        <f t="shared" si="17"/>
        <v>-353519.63</v>
      </c>
      <c r="H65" s="35">
        <f t="shared" si="17"/>
        <v>-173064</v>
      </c>
      <c r="I65" s="35">
        <f t="shared" si="17"/>
        <v>-30748</v>
      </c>
      <c r="J65" s="35">
        <f t="shared" si="17"/>
        <v>-62600</v>
      </c>
      <c r="K65" s="35">
        <f t="shared" si="17"/>
        <v>-58900</v>
      </c>
      <c r="L65" s="35">
        <f t="shared" si="16"/>
        <v>-1993137.81</v>
      </c>
    </row>
    <row r="66" spans="1:12" ht="18.75" customHeight="1">
      <c r="A66" s="12" t="s">
        <v>74</v>
      </c>
      <c r="B66" s="35">
        <f>-ROUND(B9*$D$3,2)</f>
        <v>-139800</v>
      </c>
      <c r="C66" s="35">
        <f aca="true" t="shared" si="18" ref="C66:K66">-ROUND(C9*$D$3,2)</f>
        <v>-199980</v>
      </c>
      <c r="D66" s="35">
        <f t="shared" si="18"/>
        <v>-162468</v>
      </c>
      <c r="E66" s="35">
        <f t="shared" si="18"/>
        <v>-130268</v>
      </c>
      <c r="F66" s="35">
        <f t="shared" si="18"/>
        <v>-82420</v>
      </c>
      <c r="G66" s="35">
        <f t="shared" si="18"/>
        <v>-191984</v>
      </c>
      <c r="H66" s="35">
        <f t="shared" si="18"/>
        <v>-173064</v>
      </c>
      <c r="I66" s="35">
        <f t="shared" si="18"/>
        <v>-30748</v>
      </c>
      <c r="J66" s="35">
        <f t="shared" si="18"/>
        <v>-62600</v>
      </c>
      <c r="K66" s="35">
        <f t="shared" si="18"/>
        <v>-58900</v>
      </c>
      <c r="L66" s="35">
        <f t="shared" si="16"/>
        <v>-1232232</v>
      </c>
    </row>
    <row r="67" spans="1:12" ht="18.75" customHeight="1">
      <c r="A67" s="12" t="s">
        <v>51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f t="shared" si="16"/>
        <v>0</v>
      </c>
    </row>
    <row r="68" spans="1:12" ht="18.75" customHeight="1">
      <c r="A68" s="12" t="s">
        <v>96</v>
      </c>
      <c r="B68" s="35">
        <v>-1084</v>
      </c>
      <c r="C68" s="35">
        <v>-204</v>
      </c>
      <c r="D68" s="35">
        <v>-456</v>
      </c>
      <c r="E68" s="35">
        <v>-924</v>
      </c>
      <c r="F68" s="35">
        <v>-1092</v>
      </c>
      <c r="G68" s="35">
        <v>-572</v>
      </c>
      <c r="H68" s="19">
        <v>0</v>
      </c>
      <c r="I68" s="19">
        <v>0</v>
      </c>
      <c r="J68" s="19">
        <v>0</v>
      </c>
      <c r="K68" s="19">
        <v>0</v>
      </c>
      <c r="L68" s="35">
        <f t="shared" si="16"/>
        <v>-4332</v>
      </c>
    </row>
    <row r="69" spans="1:12" ht="18.75" customHeight="1">
      <c r="A69" s="12" t="s">
        <v>103</v>
      </c>
      <c r="B69" s="35">
        <v>-7524</v>
      </c>
      <c r="C69" s="35">
        <v>-1952</v>
      </c>
      <c r="D69" s="35">
        <v>-2716</v>
      </c>
      <c r="E69" s="35">
        <v>-4540</v>
      </c>
      <c r="F69" s="35">
        <v>-2580</v>
      </c>
      <c r="G69" s="35">
        <v>-1820</v>
      </c>
      <c r="H69" s="19">
        <v>0</v>
      </c>
      <c r="I69" s="19">
        <v>0</v>
      </c>
      <c r="J69" s="19">
        <v>0</v>
      </c>
      <c r="K69" s="19">
        <v>0</v>
      </c>
      <c r="L69" s="35">
        <f t="shared" si="16"/>
        <v>-21132</v>
      </c>
    </row>
    <row r="70" spans="1:12" ht="18.75" customHeight="1">
      <c r="A70" s="12" t="s">
        <v>52</v>
      </c>
      <c r="B70" s="35">
        <v>-149974.02</v>
      </c>
      <c r="C70" s="35">
        <v>-4029.57</v>
      </c>
      <c r="D70" s="35">
        <v>-44563.38</v>
      </c>
      <c r="E70" s="35">
        <v>-173623.3</v>
      </c>
      <c r="F70" s="35">
        <v>-204107.91</v>
      </c>
      <c r="G70" s="35">
        <v>-159143.63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-735441.81</v>
      </c>
    </row>
    <row r="71" spans="1:12" ht="18.75" customHeight="1">
      <c r="A71" s="12" t="s">
        <v>53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f t="shared" si="16"/>
        <v>0</v>
      </c>
    </row>
    <row r="72" spans="1:12" s="67" customFormat="1" ht="18.75" customHeight="1">
      <c r="A72" s="16" t="s">
        <v>78</v>
      </c>
      <c r="B72" s="63">
        <f aca="true" t="shared" si="19" ref="B72:K72">SUM(B73:B107)</f>
        <v>-13249.13</v>
      </c>
      <c r="C72" s="63">
        <f t="shared" si="19"/>
        <v>-19260.79</v>
      </c>
      <c r="D72" s="35">
        <f t="shared" si="19"/>
        <v>-19256.6</v>
      </c>
      <c r="E72" s="63">
        <f t="shared" si="19"/>
        <v>-12750.43</v>
      </c>
      <c r="F72" s="35">
        <f t="shared" si="19"/>
        <v>-11294.78</v>
      </c>
      <c r="G72" s="35">
        <f t="shared" si="19"/>
        <v>-27707.12</v>
      </c>
      <c r="H72" s="63">
        <f t="shared" si="19"/>
        <v>-13073.91</v>
      </c>
      <c r="I72" s="35">
        <f t="shared" si="19"/>
        <v>-135479.97</v>
      </c>
      <c r="J72" s="63">
        <f t="shared" si="19"/>
        <v>-9475.22</v>
      </c>
      <c r="K72" s="63">
        <f t="shared" si="19"/>
        <v>-6607.61</v>
      </c>
      <c r="L72" s="63">
        <f t="shared" si="16"/>
        <v>-268155.56</v>
      </c>
    </row>
    <row r="73" spans="1:12" ht="18.75" customHeight="1">
      <c r="A73" s="12" t="s">
        <v>141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-44391.6</v>
      </c>
      <c r="J73" s="19">
        <v>0</v>
      </c>
      <c r="K73" s="19">
        <v>0</v>
      </c>
      <c r="L73" s="35">
        <f t="shared" si="16"/>
        <v>-44391.6</v>
      </c>
    </row>
    <row r="74" spans="1:12" ht="18.75" customHeight="1">
      <c r="A74" s="12" t="s">
        <v>54</v>
      </c>
      <c r="B74" s="19">
        <v>0</v>
      </c>
      <c r="C74" s="35">
        <v>-27.31</v>
      </c>
      <c r="D74" s="35">
        <v>-6.68</v>
      </c>
      <c r="E74" s="19">
        <v>0</v>
      </c>
      <c r="F74" s="19">
        <v>0</v>
      </c>
      <c r="G74" s="35">
        <v>-6.68</v>
      </c>
      <c r="H74" s="19">
        <v>0</v>
      </c>
      <c r="I74" s="19">
        <v>0</v>
      </c>
      <c r="J74" s="19">
        <v>0</v>
      </c>
      <c r="K74" s="19">
        <v>0</v>
      </c>
      <c r="L74" s="63">
        <f t="shared" si="16"/>
        <v>-40.669999999999995</v>
      </c>
    </row>
    <row r="75" spans="1:12" ht="18.75" customHeight="1">
      <c r="A75" s="12" t="s">
        <v>55</v>
      </c>
      <c r="B75" s="19">
        <v>0</v>
      </c>
      <c r="C75" s="19">
        <v>0</v>
      </c>
      <c r="D75" s="35">
        <v>-1067.75</v>
      </c>
      <c r="E75" s="19">
        <v>0</v>
      </c>
      <c r="F75" s="19">
        <v>0</v>
      </c>
      <c r="G75" s="19">
        <v>0</v>
      </c>
      <c r="H75" s="19">
        <v>0</v>
      </c>
      <c r="I75" s="44">
        <v>-2488.9</v>
      </c>
      <c r="J75" s="19">
        <v>0</v>
      </c>
      <c r="K75" s="63">
        <v>-380.65</v>
      </c>
      <c r="L75" s="63">
        <f t="shared" si="16"/>
        <v>-3937.3</v>
      </c>
    </row>
    <row r="76" spans="1:12" ht="18.75" customHeight="1">
      <c r="A76" s="12" t="s">
        <v>56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44">
        <v>-60000</v>
      </c>
      <c r="J76" s="19">
        <v>0</v>
      </c>
      <c r="K76" s="19">
        <v>0</v>
      </c>
      <c r="L76" s="35">
        <f t="shared" si="16"/>
        <v>-60000</v>
      </c>
    </row>
    <row r="77" spans="1:12" ht="18.75" customHeight="1">
      <c r="A77" s="34" t="s">
        <v>57</v>
      </c>
      <c r="B77" s="35">
        <v>-13249.13</v>
      </c>
      <c r="C77" s="35">
        <v>-19233.48</v>
      </c>
      <c r="D77" s="35">
        <v>-18182.17</v>
      </c>
      <c r="E77" s="35">
        <v>-12750.43</v>
      </c>
      <c r="F77" s="35">
        <v>-11294.78</v>
      </c>
      <c r="G77" s="35">
        <v>-26700.44</v>
      </c>
      <c r="H77" s="35">
        <v>-13073.91</v>
      </c>
      <c r="I77" s="35">
        <v>-4596.09</v>
      </c>
      <c r="J77" s="35">
        <v>-9475.22</v>
      </c>
      <c r="K77" s="35">
        <v>-6226.96</v>
      </c>
      <c r="L77" s="63">
        <f t="shared" si="16"/>
        <v>-134782.61000000002</v>
      </c>
    </row>
    <row r="78" spans="1:12" ht="18.75" customHeight="1">
      <c r="A78" s="12" t="s">
        <v>58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12" t="s">
        <v>59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 t="shared" si="16"/>
        <v>0</v>
      </c>
    </row>
    <row r="80" spans="1:12" ht="18.75" customHeight="1">
      <c r="A80" s="12" t="s">
        <v>60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f t="shared" si="16"/>
        <v>0</v>
      </c>
    </row>
    <row r="81" spans="1:12" ht="18.75" customHeight="1">
      <c r="A81" s="12" t="s">
        <v>61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62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63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65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67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63">
        <v>-1000</v>
      </c>
      <c r="J87" s="19">
        <v>0</v>
      </c>
      <c r="K87" s="19">
        <v>0</v>
      </c>
      <c r="L87" s="63">
        <f t="shared" si="16"/>
        <v>-1000</v>
      </c>
    </row>
    <row r="88" spans="1:12" ht="18.75" customHeight="1">
      <c r="A88" s="12" t="s">
        <v>76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133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63">
        <v>-1000</v>
      </c>
      <c r="H89" s="19">
        <v>0</v>
      </c>
      <c r="I89" s="19">
        <v>0</v>
      </c>
      <c r="J89" s="19">
        <v>0</v>
      </c>
      <c r="K89" s="19">
        <v>0</v>
      </c>
      <c r="L89" s="63">
        <f t="shared" si="16"/>
        <v>-1000</v>
      </c>
    </row>
    <row r="90" spans="1:12" ht="18.75" customHeight="1">
      <c r="A90" s="12" t="s">
        <v>79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83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f t="shared" si="16"/>
        <v>0</v>
      </c>
    </row>
    <row r="92" spans="1:12" ht="18.75" customHeight="1">
      <c r="A92" s="12" t="s">
        <v>84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85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3" ht="18.75" customHeight="1">
      <c r="A94" s="12" t="s">
        <v>86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  <c r="M94" s="53"/>
    </row>
    <row r="95" spans="1:13" ht="18.75" customHeight="1">
      <c r="A95" s="12" t="s">
        <v>104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  <c r="M95" s="52"/>
    </row>
    <row r="96" spans="1:13" ht="18.75" customHeight="1">
      <c r="A96" s="12" t="s">
        <v>90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2"/>
    </row>
    <row r="97" spans="1:13" ht="18.75" customHeight="1">
      <c r="A97" s="12" t="s">
        <v>106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s="67" customFormat="1" ht="18.75" customHeight="1">
      <c r="A100" s="60" t="s">
        <v>111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66"/>
    </row>
    <row r="101" spans="1:13" ht="18.75" customHeight="1">
      <c r="A101" s="60" t="s">
        <v>109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1">
        <f t="shared" si="16"/>
        <v>0</v>
      </c>
      <c r="M101" s="52"/>
    </row>
    <row r="102" spans="1:13" ht="18.75" customHeight="1">
      <c r="A102" s="60" t="s">
        <v>110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1">
        <f t="shared" si="16"/>
        <v>0</v>
      </c>
      <c r="M102" s="52"/>
    </row>
    <row r="103" spans="1:13" ht="18.75" customHeight="1">
      <c r="A103" s="70" t="s">
        <v>132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f t="shared" si="16"/>
        <v>0</v>
      </c>
      <c r="M103" s="52"/>
    </row>
    <row r="104" spans="1:13" ht="18.75" customHeight="1">
      <c r="A104" s="15" t="s">
        <v>115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16"/>
        <v>0</v>
      </c>
      <c r="M104" s="52"/>
    </row>
    <row r="105" spans="1:13" ht="18.75" customHeight="1">
      <c r="A105" s="15" t="s">
        <v>134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142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63">
        <v>-23003.38</v>
      </c>
      <c r="J106" s="19">
        <v>0</v>
      </c>
      <c r="K106" s="19">
        <v>0</v>
      </c>
      <c r="L106" s="63">
        <f t="shared" si="16"/>
        <v>-23003.38</v>
      </c>
      <c r="M106" s="52"/>
    </row>
    <row r="107" spans="1:13" ht="18.75" customHeight="1">
      <c r="A107" s="15"/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/>
      <c r="M107" s="52"/>
    </row>
    <row r="108" spans="1:13" ht="18.75" customHeight="1">
      <c r="A108" s="16" t="s">
        <v>144</v>
      </c>
      <c r="B108" s="63">
        <v>31468.64</v>
      </c>
      <c r="C108" s="63">
        <v>365332.02</v>
      </c>
      <c r="D108" s="63">
        <v>210338.98</v>
      </c>
      <c r="E108" s="63">
        <v>63258.99</v>
      </c>
      <c r="F108" s="63">
        <v>43502.39</v>
      </c>
      <c r="G108" s="63">
        <v>194536.68</v>
      </c>
      <c r="H108" s="63">
        <v>19091.06</v>
      </c>
      <c r="I108" s="19">
        <v>0</v>
      </c>
      <c r="J108" s="63">
        <v>11732.45</v>
      </c>
      <c r="K108" s="19">
        <v>0</v>
      </c>
      <c r="L108" s="63">
        <f t="shared" si="16"/>
        <v>939261.21</v>
      </c>
      <c r="M108" s="52"/>
    </row>
    <row r="109" spans="1:13" ht="18.75" customHeight="1">
      <c r="A109" s="16" t="s">
        <v>99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f t="shared" si="16"/>
        <v>0</v>
      </c>
      <c r="M109" s="53"/>
    </row>
    <row r="110" spans="1:13" ht="18.75" customHeight="1">
      <c r="A110" s="16"/>
      <c r="B110" s="20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/>
      <c r="L110" s="31">
        <f t="shared" si="16"/>
        <v>0</v>
      </c>
      <c r="M110" s="51"/>
    </row>
    <row r="111" spans="1:13" ht="18.75" customHeight="1">
      <c r="A111" s="16" t="s">
        <v>81</v>
      </c>
      <c r="B111" s="24">
        <f aca="true" t="shared" si="20" ref="B111:H111">+B112+B113</f>
        <v>1680364.0399999998</v>
      </c>
      <c r="C111" s="24">
        <f t="shared" si="20"/>
        <v>3034958.5300000003</v>
      </c>
      <c r="D111" s="24">
        <f t="shared" si="20"/>
        <v>3135916.8999999994</v>
      </c>
      <c r="E111" s="24">
        <f t="shared" si="20"/>
        <v>1613582.31</v>
      </c>
      <c r="F111" s="24">
        <f t="shared" si="20"/>
        <v>1403758.5499999998</v>
      </c>
      <c r="G111" s="24">
        <f t="shared" si="20"/>
        <v>3375660.0200000005</v>
      </c>
      <c r="H111" s="24">
        <f t="shared" si="20"/>
        <v>1682998.37</v>
      </c>
      <c r="I111" s="24">
        <f>+I112+I113</f>
        <v>485201.36</v>
      </c>
      <c r="J111" s="24">
        <f>+J112+J113</f>
        <v>1040356.3099999999</v>
      </c>
      <c r="K111" s="24">
        <f>+K112+K113</f>
        <v>797784.72</v>
      </c>
      <c r="L111" s="45">
        <f t="shared" si="16"/>
        <v>18250581.109999996</v>
      </c>
      <c r="M111" s="72"/>
    </row>
    <row r="112" spans="1:13" ht="18" customHeight="1">
      <c r="A112" s="16" t="s">
        <v>80</v>
      </c>
      <c r="B112" s="24">
        <f aca="true" t="shared" si="21" ref="B112:K112">+B48+B65+B72+B108</f>
        <v>1663365.2399999998</v>
      </c>
      <c r="C112" s="24">
        <f t="shared" si="21"/>
        <v>3010380.24</v>
      </c>
      <c r="D112" s="24">
        <f t="shared" si="21"/>
        <v>3111510.5799999996</v>
      </c>
      <c r="E112" s="24">
        <f t="shared" si="21"/>
        <v>1590143.31</v>
      </c>
      <c r="F112" s="24">
        <f t="shared" si="21"/>
        <v>1389336.5699999998</v>
      </c>
      <c r="G112" s="24">
        <f t="shared" si="21"/>
        <v>3348778.3000000003</v>
      </c>
      <c r="H112" s="24">
        <f t="shared" si="21"/>
        <v>1665725.6900000002</v>
      </c>
      <c r="I112" s="24">
        <f t="shared" si="21"/>
        <v>485201.36</v>
      </c>
      <c r="J112" s="24">
        <f t="shared" si="21"/>
        <v>1026329.96</v>
      </c>
      <c r="K112" s="24">
        <f t="shared" si="21"/>
        <v>797784.72</v>
      </c>
      <c r="L112" s="45">
        <f t="shared" si="16"/>
        <v>18088555.97</v>
      </c>
      <c r="M112" s="51"/>
    </row>
    <row r="113" spans="1:13" ht="18.75" customHeight="1">
      <c r="A113" s="16" t="s">
        <v>97</v>
      </c>
      <c r="B113" s="24">
        <f aca="true" t="shared" si="22" ref="B113:K113">IF(+B60+B109+B114&lt;0,0,(B60+B109+B114))</f>
        <v>16998.8</v>
      </c>
      <c r="C113" s="24">
        <f t="shared" si="22"/>
        <v>24578.29</v>
      </c>
      <c r="D113" s="24">
        <f t="shared" si="22"/>
        <v>24406.32</v>
      </c>
      <c r="E113" s="24">
        <f t="shared" si="22"/>
        <v>23439</v>
      </c>
      <c r="F113" s="24">
        <f t="shared" si="22"/>
        <v>14421.98</v>
      </c>
      <c r="G113" s="24">
        <f t="shared" si="22"/>
        <v>26881.72</v>
      </c>
      <c r="H113" s="24">
        <f t="shared" si="22"/>
        <v>17272.68</v>
      </c>
      <c r="I113" s="19">
        <f t="shared" si="22"/>
        <v>0</v>
      </c>
      <c r="J113" s="24">
        <f t="shared" si="22"/>
        <v>14026.35</v>
      </c>
      <c r="K113" s="24">
        <f t="shared" si="22"/>
        <v>0</v>
      </c>
      <c r="L113" s="45">
        <f t="shared" si="16"/>
        <v>162025.14</v>
      </c>
      <c r="M113" s="73"/>
    </row>
    <row r="114" spans="1:14" ht="18.75" customHeight="1">
      <c r="A114" s="16" t="s">
        <v>82</v>
      </c>
      <c r="B114" s="19">
        <v>0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31">
        <f>SUM(B114:J114)</f>
        <v>0</v>
      </c>
      <c r="N114" s="54"/>
    </row>
    <row r="115" spans="1:12" ht="18.75" customHeight="1">
      <c r="A115" s="16" t="s">
        <v>98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/>
      <c r="L115" s="31">
        <f>SUM(B115:J115)</f>
        <v>0</v>
      </c>
    </row>
    <row r="116" spans="1:12" ht="18.75" customHeight="1">
      <c r="A116" s="2"/>
      <c r="B116" s="20">
        <v>0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/>
      <c r="L116" s="20"/>
    </row>
    <row r="117" spans="1:12" ht="18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ht="18.75" customHeight="1">
      <c r="A118" s="8"/>
      <c r="B118" s="43">
        <v>0</v>
      </c>
      <c r="C118" s="43">
        <v>0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/>
      <c r="L118" s="43"/>
    </row>
    <row r="119" spans="1:13" ht="18.75" customHeight="1">
      <c r="A119" s="25" t="s">
        <v>68</v>
      </c>
      <c r="B119" s="18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/>
      <c r="L119" s="39">
        <f>SUM(L120:L140)</f>
        <v>18250581.11</v>
      </c>
      <c r="M119" s="51"/>
    </row>
    <row r="120" spans="1:12" ht="18.75" customHeight="1">
      <c r="A120" s="26" t="s">
        <v>69</v>
      </c>
      <c r="B120" s="27">
        <v>203171.13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/>
      <c r="L120" s="39">
        <f>SUM(B120:K120)</f>
        <v>203171.13</v>
      </c>
    </row>
    <row r="121" spans="1:12" ht="18.75" customHeight="1">
      <c r="A121" s="26" t="s">
        <v>70</v>
      </c>
      <c r="B121" s="27">
        <v>1477192.91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/>
      <c r="L121" s="39">
        <f>SUM(B121:K121)</f>
        <v>1477192.91</v>
      </c>
    </row>
    <row r="122" spans="1:12" ht="18.75" customHeight="1">
      <c r="A122" s="26" t="s">
        <v>71</v>
      </c>
      <c r="B122" s="38">
        <v>0</v>
      </c>
      <c r="C122" s="27">
        <v>3034958.53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9">
        <f>SUM(B122:K122)</f>
        <v>3034958.53</v>
      </c>
    </row>
    <row r="123" spans="1:12" ht="18.75" customHeight="1">
      <c r="A123" s="26" t="s">
        <v>72</v>
      </c>
      <c r="B123" s="38">
        <v>0</v>
      </c>
      <c r="C123" s="38">
        <v>0</v>
      </c>
      <c r="D123" s="27">
        <v>2918110.7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 aca="true" t="shared" si="23" ref="L123:L140">SUM(B123:K123)</f>
        <v>2918110.7</v>
      </c>
    </row>
    <row r="124" spans="1:12" ht="18.75" customHeight="1">
      <c r="A124" s="26" t="s">
        <v>116</v>
      </c>
      <c r="B124" s="38">
        <v>0</v>
      </c>
      <c r="C124" s="38">
        <v>0</v>
      </c>
      <c r="D124" s="27">
        <v>217806.21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 t="shared" si="23"/>
        <v>217806.21</v>
      </c>
    </row>
    <row r="125" spans="1:12" ht="18.75" customHeight="1">
      <c r="A125" s="26" t="s">
        <v>117</v>
      </c>
      <c r="B125" s="38">
        <v>0</v>
      </c>
      <c r="C125" s="38">
        <v>0</v>
      </c>
      <c r="D125" s="38">
        <v>0</v>
      </c>
      <c r="E125" s="27">
        <v>1597446.5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 t="shared" si="23"/>
        <v>1597446.5</v>
      </c>
    </row>
    <row r="126" spans="1:12" ht="18.75" customHeight="1">
      <c r="A126" s="26" t="s">
        <v>118</v>
      </c>
      <c r="B126" s="38">
        <v>0</v>
      </c>
      <c r="C126" s="38">
        <v>0</v>
      </c>
      <c r="D126" s="38">
        <v>0</v>
      </c>
      <c r="E126" s="27">
        <v>16135.82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t="shared" si="23"/>
        <v>16135.82</v>
      </c>
    </row>
    <row r="127" spans="1:12" ht="18.75" customHeight="1">
      <c r="A127" s="26" t="s">
        <v>119</v>
      </c>
      <c r="B127" s="38">
        <v>0</v>
      </c>
      <c r="C127" s="38">
        <v>0</v>
      </c>
      <c r="D127" s="38">
        <v>0</v>
      </c>
      <c r="E127" s="38">
        <v>0</v>
      </c>
      <c r="F127" s="27">
        <v>468104.41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468104.41</v>
      </c>
    </row>
    <row r="128" spans="1:12" ht="18.75" customHeight="1">
      <c r="A128" s="26" t="s">
        <v>120</v>
      </c>
      <c r="B128" s="38">
        <v>0</v>
      </c>
      <c r="C128" s="38">
        <v>0</v>
      </c>
      <c r="D128" s="38">
        <v>0</v>
      </c>
      <c r="E128" s="38">
        <v>0</v>
      </c>
      <c r="F128" s="27">
        <v>15251.94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15251.94</v>
      </c>
    </row>
    <row r="129" spans="1:12" ht="18.75" customHeight="1">
      <c r="A129" s="26" t="s">
        <v>121</v>
      </c>
      <c r="B129" s="38">
        <v>0</v>
      </c>
      <c r="C129" s="38">
        <v>0</v>
      </c>
      <c r="D129" s="38">
        <v>0</v>
      </c>
      <c r="E129" s="38">
        <v>0</v>
      </c>
      <c r="F129" s="27">
        <v>101825.06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101825.06</v>
      </c>
    </row>
    <row r="130" spans="1:12" ht="18.75" customHeight="1">
      <c r="A130" s="26" t="s">
        <v>122</v>
      </c>
      <c r="B130" s="64">
        <v>0</v>
      </c>
      <c r="C130" s="64">
        <v>0</v>
      </c>
      <c r="D130" s="64">
        <v>0</v>
      </c>
      <c r="E130" s="64">
        <v>0</v>
      </c>
      <c r="F130" s="65">
        <v>818577.14</v>
      </c>
      <c r="G130" s="64">
        <v>0</v>
      </c>
      <c r="H130" s="64">
        <v>0</v>
      </c>
      <c r="I130" s="64">
        <v>0</v>
      </c>
      <c r="J130" s="64">
        <v>0</v>
      </c>
      <c r="K130" s="64"/>
      <c r="L130" s="39">
        <f t="shared" si="23"/>
        <v>818577.14</v>
      </c>
    </row>
    <row r="131" spans="1:12" ht="18.75" customHeight="1">
      <c r="A131" s="26" t="s">
        <v>123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1106863.04</v>
      </c>
      <c r="H131" s="38">
        <v>0</v>
      </c>
      <c r="I131" s="38">
        <v>0</v>
      </c>
      <c r="J131" s="38">
        <v>0</v>
      </c>
      <c r="K131" s="38"/>
      <c r="L131" s="39">
        <f t="shared" si="23"/>
        <v>1106863.04</v>
      </c>
    </row>
    <row r="132" spans="1:12" ht="18.75" customHeight="1">
      <c r="A132" s="26" t="s">
        <v>124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79319.41</v>
      </c>
      <c r="H132" s="38">
        <v>0</v>
      </c>
      <c r="I132" s="38">
        <v>0</v>
      </c>
      <c r="J132" s="38">
        <v>0</v>
      </c>
      <c r="K132" s="38"/>
      <c r="L132" s="39">
        <f t="shared" si="23"/>
        <v>79319.41</v>
      </c>
    </row>
    <row r="133" spans="1:12" ht="18.75" customHeight="1">
      <c r="A133" s="26" t="s">
        <v>125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453979.34</v>
      </c>
      <c r="H133" s="38">
        <v>0</v>
      </c>
      <c r="I133" s="38">
        <v>0</v>
      </c>
      <c r="J133" s="38">
        <v>0</v>
      </c>
      <c r="K133" s="38"/>
      <c r="L133" s="39">
        <f t="shared" si="23"/>
        <v>453979.34</v>
      </c>
    </row>
    <row r="134" spans="1:12" ht="18.75" customHeight="1">
      <c r="A134" s="26" t="s">
        <v>126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461415.15</v>
      </c>
      <c r="H134" s="38">
        <v>0</v>
      </c>
      <c r="I134" s="38">
        <v>0</v>
      </c>
      <c r="J134" s="38">
        <v>0</v>
      </c>
      <c r="K134" s="38"/>
      <c r="L134" s="39">
        <f t="shared" si="23"/>
        <v>461415.15</v>
      </c>
    </row>
    <row r="135" spans="1:12" ht="18.75" customHeight="1">
      <c r="A135" s="26" t="s">
        <v>127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1274083.08</v>
      </c>
      <c r="H135" s="38">
        <v>0</v>
      </c>
      <c r="I135" s="38">
        <v>0</v>
      </c>
      <c r="J135" s="38">
        <v>0</v>
      </c>
      <c r="K135" s="38"/>
      <c r="L135" s="39">
        <f t="shared" si="23"/>
        <v>1274083.08</v>
      </c>
    </row>
    <row r="136" spans="1:12" ht="18.75" customHeight="1">
      <c r="A136" s="26" t="s">
        <v>128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27">
        <v>597788.23</v>
      </c>
      <c r="I136" s="38">
        <v>0</v>
      </c>
      <c r="J136" s="38">
        <v>0</v>
      </c>
      <c r="K136" s="38"/>
      <c r="L136" s="39">
        <f t="shared" si="23"/>
        <v>597788.23</v>
      </c>
    </row>
    <row r="137" spans="1:12" ht="18.75" customHeight="1">
      <c r="A137" s="26" t="s">
        <v>129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27">
        <v>1085210.13</v>
      </c>
      <c r="I137" s="38">
        <v>0</v>
      </c>
      <c r="J137" s="38">
        <v>0</v>
      </c>
      <c r="K137" s="38"/>
      <c r="L137" s="39">
        <f t="shared" si="23"/>
        <v>1085210.13</v>
      </c>
    </row>
    <row r="138" spans="1:12" ht="18.75" customHeight="1">
      <c r="A138" s="26" t="s">
        <v>130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27">
        <v>485201.36</v>
      </c>
      <c r="J138" s="38">
        <v>0</v>
      </c>
      <c r="K138" s="38"/>
      <c r="L138" s="39">
        <f t="shared" si="23"/>
        <v>485201.36</v>
      </c>
    </row>
    <row r="139" spans="1:12" ht="18.75" customHeight="1">
      <c r="A139" s="26" t="s">
        <v>131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27">
        <v>1040356.3</v>
      </c>
      <c r="K139" s="38"/>
      <c r="L139" s="39">
        <f t="shared" si="23"/>
        <v>1040356.3</v>
      </c>
    </row>
    <row r="140" spans="1:12" ht="18.75" customHeight="1">
      <c r="A140" s="71" t="s">
        <v>139</v>
      </c>
      <c r="B140" s="40">
        <v>0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1">
        <v>797784.72</v>
      </c>
      <c r="L140" s="42">
        <f t="shared" si="23"/>
        <v>797784.72</v>
      </c>
    </row>
    <row r="141" spans="1:12" ht="18.75" customHeight="1">
      <c r="A141" s="88" t="s">
        <v>145</v>
      </c>
      <c r="B141" s="88"/>
      <c r="C141" s="88"/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f>J111-J140</f>
        <v>1040356.3099999999</v>
      </c>
      <c r="K141" s="47"/>
      <c r="L141" s="48"/>
    </row>
    <row r="142" ht="18" customHeight="1">
      <c r="A142" s="69"/>
    </row>
    <row r="143" ht="18" customHeight="1">
      <c r="A143" s="69"/>
    </row>
    <row r="144" ht="18" customHeight="1">
      <c r="A144" s="69"/>
    </row>
    <row r="145" ht="18" customHeight="1"/>
    <row r="146" ht="18" customHeight="1"/>
  </sheetData>
  <sheetProtection/>
  <mergeCells count="9">
    <mergeCell ref="A141:C141"/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2018-08-27T17:59:38Z</dcterms:modified>
  <cp:category/>
  <cp:version/>
  <cp:contentType/>
  <cp:contentStatus/>
</cp:coreProperties>
</file>