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<sst xmlns="http://schemas.openxmlformats.org/spreadsheetml/2006/main" count="145" uniqueCount="145">
  <si>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</si>
  <si>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</si>
  <si>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</si>
  <si>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</si>
  <si>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</si>
  <si>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</si>
  <si>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</si>
  <si>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</si>
  <si>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</si>
  <si>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</si>
  <si>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</si>
  <si>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</si>
  <si>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</si>
  <si>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</si>
  <si>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</si>
  <si>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</si>
  <si>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</si>
  <si>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</si>
  <si>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</si>
  <si>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</si>
  <si>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</si>
  <si>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</si>
  <si>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</si>
  <si>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</si>
  <si>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</si>
  <si>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</si>
  <si>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</si>
  <si>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</si>
  <si>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</si>
  <si>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</si>
  <si>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</si>
  <si>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</si>
  <si>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</si>
  <si>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</si>
  <si>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</si>
  <si>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</si>
  <si>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</si>
  <si>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</si>
  <si>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</si>
  <si>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</si>
  <si>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</si>
  <si>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</si>
  <si>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</si>
  <si>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</si>
  <si>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</si>
  <si>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</si>
  <si>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</si>
  <si>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</si>
  <si>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</si>
  <si>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</si>
  <si>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</si>
  <si>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</si>
  <si>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</si>
  <si>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</si>
  <si>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</si>
  <si>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</si>
  <si>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</si>
  <si>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</si>
  <si>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</si>
  <si>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</si>
  <si>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</si>
  <si>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</si>
  <si>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</si>
  <si>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</si>
  <si>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</si>
  <si>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</si>
  <si>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</si>
  <si>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</si>
  <si>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</si>
  <si>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</si>
  <si>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</si>
  <si>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</si>
  <si>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</si>
  <si>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</si>
  <si>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</si>
  <si>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</si>
  <si>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</si>
  <si>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</si>
  <si>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</si>
  <si>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</si>
  <si>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</si>
  <si>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</si>
  <si>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</si>
  <si>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</si>
  <si>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</si>
  <si>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</si>
  <si>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</si>
  <si>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</si>
  <si>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</si>
  <si>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</si>
  <si>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</si>
  <si>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</si>
  <si>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</si>
  <si>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</si>
  <si>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</si>
  <si>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</si>
  <si>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</si>
  <si>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</si>
  <si>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</si>
  <si>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</si>
  <si>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</si>
  <si>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</si>
  <si>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</si>
  <si>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</si>
  <si>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</si>
  <si>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</si>
  <si>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</si>
  <si>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</si>
  <si>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</si>
  <si>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</si>
  <si>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</si>
  <si>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</si>
  <si>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</si>
  <si>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</si>
  <si>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</si>
  <si>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</si>
  <si>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</si>
  <si>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</si>
  <si>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</si>
  <si>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</si>
  <si>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</si>
  <si>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</si>
  <si>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</si>
  <si>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</si>
  <si>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</si>
  <si>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</si>
  <si>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</si>
  <si>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</si>
  <si>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</si>
  <si>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</si>
  <si>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</si>
  <si>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</si>
  <si>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</si>
  <si>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</si>
  <si>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</si>
  <si>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</si>
  <si>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</si>
  <si>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</si>
  <si>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</si>
  <si>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</si>
  <si>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</si>
  <si>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</si>
  <si>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</si>
  <si>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</si>
  <si>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19/08/18 - VENCIMENTO 24/08/18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</si>
</sst>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165324</v>
      </c>
      <c r="C7" s="9">
        <f t="shared" si="0"/>
        <v>218369</v>
      </c>
      <c r="D7" s="9">
        <f t="shared" si="0"/>
        <v>238663</v>
      </c>
      <c r="E7" s="9">
        <f t="shared" si="0"/>
        <v>132699</v>
      </c>
      <c r="F7" s="9">
        <f t="shared" si="0"/>
        <v>147038</v>
      </c>
      <c r="G7" s="9">
        <f t="shared" si="0"/>
        <v>386466</v>
      </c>
      <c r="H7" s="9">
        <f t="shared" si="0"/>
        <v>136141</v>
      </c>
      <c r="I7" s="9">
        <f t="shared" si="0"/>
        <v>26906</v>
      </c>
      <c r="J7" s="9">
        <f t="shared" si="0"/>
        <v>105395</v>
      </c>
      <c r="K7" s="9">
        <f t="shared" si="0"/>
        <v>84886</v>
      </c>
      <c r="L7" s="9">
        <f t="shared" si="0"/>
        <v>1641887</v>
      </c>
      <c r="M7" s="49"/>
    </row>
    <row r="8" spans="1:12" ht="17.25" customHeight="1">
      <c r="A8" s="10" t="s">
        <v>95</v>
      </c>
      <c r="B8" s="11">
        <f>B9+B12+B16</f>
        <v>77899</v>
      </c>
      <c r="C8" s="11">
        <f aca="true" t="shared" si="1" ref="C8:K8">C9+C12+C16</f>
        <v>107540</v>
      </c>
      <c r="D8" s="11">
        <f t="shared" si="1"/>
        <v>108320</v>
      </c>
      <c r="E8" s="11">
        <f t="shared" si="1"/>
        <v>66118</v>
      </c>
      <c r="F8" s="11">
        <f t="shared" si="1"/>
        <v>64586</v>
      </c>
      <c r="G8" s="11">
        <f t="shared" si="1"/>
        <v>180159</v>
      </c>
      <c r="H8" s="11">
        <f t="shared" si="1"/>
        <v>73512</v>
      </c>
      <c r="I8" s="11">
        <f t="shared" si="1"/>
        <v>11290</v>
      </c>
      <c r="J8" s="11">
        <f t="shared" si="1"/>
        <v>49127</v>
      </c>
      <c r="K8" s="11">
        <f t="shared" si="1"/>
        <v>40512</v>
      </c>
      <c r="L8" s="11">
        <f aca="true" t="shared" si="2" ref="L8:L27">SUM(B8:K8)</f>
        <v>779063</v>
      </c>
    </row>
    <row r="9" spans="1:12" ht="17.25" customHeight="1">
      <c r="A9" s="15" t="s">
        <v>16</v>
      </c>
      <c r="B9" s="13">
        <f>+B10+B11</f>
        <v>14056</v>
      </c>
      <c r="C9" s="13">
        <f aca="true" t="shared" si="3" ref="C9:K9">+C10+C11</f>
        <v>21332</v>
      </c>
      <c r="D9" s="13">
        <f t="shared" si="3"/>
        <v>19900</v>
      </c>
      <c r="E9" s="13">
        <f t="shared" si="3"/>
        <v>12011</v>
      </c>
      <c r="F9" s="13">
        <f t="shared" si="3"/>
        <v>9082</v>
      </c>
      <c r="G9" s="13">
        <f t="shared" si="3"/>
        <v>21365</v>
      </c>
      <c r="H9" s="13">
        <f t="shared" si="3"/>
        <v>14727</v>
      </c>
      <c r="I9" s="13">
        <f t="shared" si="3"/>
        <v>2571</v>
      </c>
      <c r="J9" s="13">
        <f t="shared" si="3"/>
        <v>8473</v>
      </c>
      <c r="K9" s="13">
        <f t="shared" si="3"/>
        <v>6619</v>
      </c>
      <c r="L9" s="11">
        <f t="shared" si="2"/>
        <v>130136</v>
      </c>
    </row>
    <row r="10" spans="1:12" ht="17.25" customHeight="1">
      <c r="A10" s="29" t="s">
        <v>17</v>
      </c>
      <c r="B10" s="13">
        <v>14056</v>
      </c>
      <c r="C10" s="13">
        <v>21332</v>
      </c>
      <c r="D10" s="13">
        <v>19900</v>
      </c>
      <c r="E10" s="13">
        <v>12011</v>
      </c>
      <c r="F10" s="13">
        <v>9082</v>
      </c>
      <c r="G10" s="13">
        <v>21365</v>
      </c>
      <c r="H10" s="13">
        <v>14727</v>
      </c>
      <c r="I10" s="13">
        <v>2571</v>
      </c>
      <c r="J10" s="13">
        <v>8473</v>
      </c>
      <c r="K10" s="13">
        <v>6619</v>
      </c>
      <c r="L10" s="11">
        <f t="shared" si="2"/>
        <v>130136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59753</v>
      </c>
      <c r="C12" s="17">
        <f t="shared" si="4"/>
        <v>80567</v>
      </c>
      <c r="D12" s="17">
        <f t="shared" si="4"/>
        <v>82920</v>
      </c>
      <c r="E12" s="17">
        <f t="shared" si="4"/>
        <v>50760</v>
      </c>
      <c r="F12" s="17">
        <f t="shared" si="4"/>
        <v>51361</v>
      </c>
      <c r="G12" s="17">
        <f t="shared" si="4"/>
        <v>148206</v>
      </c>
      <c r="H12" s="17">
        <f t="shared" si="4"/>
        <v>55587</v>
      </c>
      <c r="I12" s="17">
        <f t="shared" si="4"/>
        <v>8066</v>
      </c>
      <c r="J12" s="17">
        <f t="shared" si="4"/>
        <v>38187</v>
      </c>
      <c r="K12" s="17">
        <f t="shared" si="4"/>
        <v>31614</v>
      </c>
      <c r="L12" s="11">
        <f t="shared" si="2"/>
        <v>607021</v>
      </c>
    </row>
    <row r="13" spans="1:14" s="67" customFormat="1" ht="17.25" customHeight="1">
      <c r="A13" s="74" t="s">
        <v>19</v>
      </c>
      <c r="B13" s="75">
        <v>27608</v>
      </c>
      <c r="C13" s="75">
        <v>39703</v>
      </c>
      <c r="D13" s="75">
        <v>41414</v>
      </c>
      <c r="E13" s="75">
        <v>24423</v>
      </c>
      <c r="F13" s="75">
        <v>23331</v>
      </c>
      <c r="G13" s="75">
        <v>61207</v>
      </c>
      <c r="H13" s="75">
        <v>22743</v>
      </c>
      <c r="I13" s="75">
        <v>4281</v>
      </c>
      <c r="J13" s="75">
        <v>19090</v>
      </c>
      <c r="K13" s="75">
        <v>13435</v>
      </c>
      <c r="L13" s="76">
        <f t="shared" si="2"/>
        <v>277235</v>
      </c>
      <c r="M13" s="77"/>
      <c r="N13" s="78"/>
    </row>
    <row r="14" spans="1:13" s="67" customFormat="1" ht="17.25" customHeight="1">
      <c r="A14" s="74" t="s">
        <v>20</v>
      </c>
      <c r="B14" s="75">
        <v>29746</v>
      </c>
      <c r="C14" s="75">
        <v>37516</v>
      </c>
      <c r="D14" s="75">
        <v>39181</v>
      </c>
      <c r="E14" s="75">
        <v>24279</v>
      </c>
      <c r="F14" s="75">
        <v>26506</v>
      </c>
      <c r="G14" s="75">
        <v>82966</v>
      </c>
      <c r="H14" s="75">
        <v>29425</v>
      </c>
      <c r="I14" s="75">
        <v>3446</v>
      </c>
      <c r="J14" s="75">
        <v>18086</v>
      </c>
      <c r="K14" s="75">
        <v>17190</v>
      </c>
      <c r="L14" s="76">
        <f t="shared" si="2"/>
        <v>308341</v>
      </c>
      <c r="M14" s="77"/>
    </row>
    <row r="15" spans="1:12" ht="17.25" customHeight="1">
      <c r="A15" s="14" t="s">
        <v>21</v>
      </c>
      <c r="B15" s="13">
        <v>2399</v>
      </c>
      <c r="C15" s="13">
        <v>3348</v>
      </c>
      <c r="D15" s="13">
        <v>2325</v>
      </c>
      <c r="E15" s="13">
        <v>2058</v>
      </c>
      <c r="F15" s="13">
        <v>1524</v>
      </c>
      <c r="G15" s="13">
        <v>4033</v>
      </c>
      <c r="H15" s="13">
        <v>3419</v>
      </c>
      <c r="I15" s="13">
        <v>339</v>
      </c>
      <c r="J15" s="13">
        <v>1011</v>
      </c>
      <c r="K15" s="13">
        <v>989</v>
      </c>
      <c r="L15" s="11">
        <f t="shared" si="2"/>
        <v>21445</v>
      </c>
    </row>
    <row r="16" spans="1:12" ht="17.25" customHeight="1">
      <c r="A16" s="15" t="s">
        <v>91</v>
      </c>
      <c r="B16" s="13">
        <f>B17+B18+B19</f>
        <v>4090</v>
      </c>
      <c r="C16" s="13">
        <f aca="true" t="shared" si="5" ref="C16:K16">C17+C18+C19</f>
        <v>5641</v>
      </c>
      <c r="D16" s="13">
        <f t="shared" si="5"/>
        <v>5500</v>
      </c>
      <c r="E16" s="13">
        <f t="shared" si="5"/>
        <v>3347</v>
      </c>
      <c r="F16" s="13">
        <f t="shared" si="5"/>
        <v>4143</v>
      </c>
      <c r="G16" s="13">
        <f t="shared" si="5"/>
        <v>10588</v>
      </c>
      <c r="H16" s="13">
        <f t="shared" si="5"/>
        <v>3198</v>
      </c>
      <c r="I16" s="13">
        <f t="shared" si="5"/>
        <v>653</v>
      </c>
      <c r="J16" s="13">
        <f t="shared" si="5"/>
        <v>2467</v>
      </c>
      <c r="K16" s="13">
        <f t="shared" si="5"/>
        <v>2279</v>
      </c>
      <c r="L16" s="11">
        <f t="shared" si="2"/>
        <v>41906</v>
      </c>
    </row>
    <row r="17" spans="1:12" ht="17.25" customHeight="1">
      <c r="A17" s="14" t="s">
        <v>92</v>
      </c>
      <c r="B17" s="13">
        <v>4083</v>
      </c>
      <c r="C17" s="13">
        <v>5629</v>
      </c>
      <c r="D17" s="13">
        <v>5494</v>
      </c>
      <c r="E17" s="13">
        <v>3331</v>
      </c>
      <c r="F17" s="13">
        <v>4140</v>
      </c>
      <c r="G17" s="13">
        <v>10573</v>
      </c>
      <c r="H17" s="13">
        <v>3193</v>
      </c>
      <c r="I17" s="13">
        <v>651</v>
      </c>
      <c r="J17" s="13">
        <v>2466</v>
      </c>
      <c r="K17" s="13">
        <v>2276</v>
      </c>
      <c r="L17" s="11">
        <f t="shared" si="2"/>
        <v>41836</v>
      </c>
    </row>
    <row r="18" spans="1:12" ht="17.25" customHeight="1">
      <c r="A18" s="14" t="s">
        <v>93</v>
      </c>
      <c r="B18" s="13">
        <v>6</v>
      </c>
      <c r="C18" s="13">
        <v>7</v>
      </c>
      <c r="D18" s="13">
        <v>3</v>
      </c>
      <c r="E18" s="13">
        <v>12</v>
      </c>
      <c r="F18" s="13">
        <v>1</v>
      </c>
      <c r="G18" s="13">
        <v>14</v>
      </c>
      <c r="H18" s="13">
        <v>4</v>
      </c>
      <c r="I18" s="13">
        <v>1</v>
      </c>
      <c r="J18" s="13">
        <v>0</v>
      </c>
      <c r="K18" s="13">
        <v>3</v>
      </c>
      <c r="L18" s="11">
        <f t="shared" si="2"/>
        <v>51</v>
      </c>
    </row>
    <row r="19" spans="1:12" ht="17.25" customHeight="1">
      <c r="A19" s="14" t="s">
        <v>94</v>
      </c>
      <c r="B19" s="13">
        <v>1</v>
      </c>
      <c r="C19" s="13">
        <v>5</v>
      </c>
      <c r="D19" s="13">
        <v>3</v>
      </c>
      <c r="E19" s="13">
        <v>4</v>
      </c>
      <c r="F19" s="13">
        <v>2</v>
      </c>
      <c r="G19" s="13">
        <v>1</v>
      </c>
      <c r="H19" s="13">
        <v>1</v>
      </c>
      <c r="I19" s="13">
        <v>1</v>
      </c>
      <c r="J19" s="13">
        <v>1</v>
      </c>
      <c r="K19" s="13">
        <v>0</v>
      </c>
      <c r="L19" s="11">
        <f t="shared" si="2"/>
        <v>19</v>
      </c>
    </row>
    <row r="20" spans="1:12" ht="17.25" customHeight="1">
      <c r="A20" s="16" t="s">
        <v>22</v>
      </c>
      <c r="B20" s="11">
        <f>+B21+B22+B23</f>
        <v>46212</v>
      </c>
      <c r="C20" s="11">
        <f aca="true" t="shared" si="6" ref="C20:K20">+C21+C22+C23</f>
        <v>52658</v>
      </c>
      <c r="D20" s="11">
        <f t="shared" si="6"/>
        <v>65452</v>
      </c>
      <c r="E20" s="11">
        <f t="shared" si="6"/>
        <v>32488</v>
      </c>
      <c r="F20" s="11">
        <f t="shared" si="6"/>
        <v>49732</v>
      </c>
      <c r="G20" s="11">
        <f t="shared" si="6"/>
        <v>135944</v>
      </c>
      <c r="H20" s="11">
        <f t="shared" si="6"/>
        <v>34872</v>
      </c>
      <c r="I20" s="11">
        <f t="shared" si="6"/>
        <v>7305</v>
      </c>
      <c r="J20" s="11">
        <f t="shared" si="6"/>
        <v>26518</v>
      </c>
      <c r="K20" s="11">
        <f t="shared" si="6"/>
        <v>23601</v>
      </c>
      <c r="L20" s="11">
        <f t="shared" si="2"/>
        <v>474782</v>
      </c>
    </row>
    <row r="21" spans="1:13" s="67" customFormat="1" ht="17.25" customHeight="1">
      <c r="A21" s="60" t="s">
        <v>23</v>
      </c>
      <c r="B21" s="75">
        <v>25006</v>
      </c>
      <c r="C21" s="75">
        <v>30751</v>
      </c>
      <c r="D21" s="75">
        <v>38599</v>
      </c>
      <c r="E21" s="75">
        <v>18788</v>
      </c>
      <c r="F21" s="75">
        <v>26274</v>
      </c>
      <c r="G21" s="75">
        <v>63185</v>
      </c>
      <c r="H21" s="75">
        <v>18371</v>
      </c>
      <c r="I21" s="75">
        <v>4734</v>
      </c>
      <c r="J21" s="75">
        <v>15189</v>
      </c>
      <c r="K21" s="75">
        <v>12320</v>
      </c>
      <c r="L21" s="76">
        <f t="shared" si="2"/>
        <v>253217</v>
      </c>
      <c r="M21" s="77"/>
    </row>
    <row r="22" spans="1:13" s="67" customFormat="1" ht="17.25" customHeight="1">
      <c r="A22" s="60" t="s">
        <v>24</v>
      </c>
      <c r="B22" s="75">
        <v>20211</v>
      </c>
      <c r="C22" s="75">
        <v>20668</v>
      </c>
      <c r="D22" s="75">
        <v>25704</v>
      </c>
      <c r="E22" s="75">
        <v>12971</v>
      </c>
      <c r="F22" s="75">
        <v>22689</v>
      </c>
      <c r="G22" s="75">
        <v>70664</v>
      </c>
      <c r="H22" s="75">
        <v>15490</v>
      </c>
      <c r="I22" s="75">
        <v>2425</v>
      </c>
      <c r="J22" s="75">
        <v>10893</v>
      </c>
      <c r="K22" s="75">
        <v>10826</v>
      </c>
      <c r="L22" s="76">
        <f t="shared" si="2"/>
        <v>212541</v>
      </c>
      <c r="M22" s="77"/>
    </row>
    <row r="23" spans="1:12" ht="17.25" customHeight="1">
      <c r="A23" s="12" t="s">
        <v>25</v>
      </c>
      <c r="B23" s="13">
        <v>995</v>
      </c>
      <c r="C23" s="13">
        <v>1239</v>
      </c>
      <c r="D23" s="13">
        <v>1149</v>
      </c>
      <c r="E23" s="13">
        <v>729</v>
      </c>
      <c r="F23" s="13">
        <v>769</v>
      </c>
      <c r="G23" s="13">
        <v>2095</v>
      </c>
      <c r="H23" s="13">
        <v>1011</v>
      </c>
      <c r="I23" s="13">
        <v>146</v>
      </c>
      <c r="J23" s="13">
        <v>436</v>
      </c>
      <c r="K23" s="13">
        <v>455</v>
      </c>
      <c r="L23" s="11">
        <f t="shared" si="2"/>
        <v>9024</v>
      </c>
    </row>
    <row r="24" spans="1:13" ht="17.25" customHeight="1">
      <c r="A24" s="16" t="s">
        <v>26</v>
      </c>
      <c r="B24" s="13">
        <f>+B25+B26</f>
        <v>41213</v>
      </c>
      <c r="C24" s="13">
        <f aca="true" t="shared" si="7" ref="C24:K24">+C25+C26</f>
        <v>58171</v>
      </c>
      <c r="D24" s="13">
        <f t="shared" si="7"/>
        <v>64891</v>
      </c>
      <c r="E24" s="13">
        <f t="shared" si="7"/>
        <v>34093</v>
      </c>
      <c r="F24" s="13">
        <f t="shared" si="7"/>
        <v>32720</v>
      </c>
      <c r="G24" s="13">
        <f t="shared" si="7"/>
        <v>70363</v>
      </c>
      <c r="H24" s="13">
        <f t="shared" si="7"/>
        <v>26956</v>
      </c>
      <c r="I24" s="13">
        <f t="shared" si="7"/>
        <v>8311</v>
      </c>
      <c r="J24" s="13">
        <f t="shared" si="7"/>
        <v>29750</v>
      </c>
      <c r="K24" s="13">
        <f t="shared" si="7"/>
        <v>20773</v>
      </c>
      <c r="L24" s="11">
        <f t="shared" si="2"/>
        <v>387241</v>
      </c>
      <c r="M24" s="50"/>
    </row>
    <row r="25" spans="1:13" ht="17.25" customHeight="1">
      <c r="A25" s="12" t="s">
        <v>112</v>
      </c>
      <c r="B25" s="13">
        <v>26145</v>
      </c>
      <c r="C25" s="13">
        <v>37584</v>
      </c>
      <c r="D25" s="13">
        <v>45112</v>
      </c>
      <c r="E25" s="13">
        <v>23744</v>
      </c>
      <c r="F25" s="13">
        <v>20161</v>
      </c>
      <c r="G25" s="13">
        <v>43378</v>
      </c>
      <c r="H25" s="13">
        <v>16957</v>
      </c>
      <c r="I25" s="13">
        <v>6429</v>
      </c>
      <c r="J25" s="13">
        <v>19649</v>
      </c>
      <c r="K25" s="13">
        <v>13168</v>
      </c>
      <c r="L25" s="11">
        <f t="shared" si="2"/>
        <v>252327</v>
      </c>
      <c r="M25" s="49"/>
    </row>
    <row r="26" spans="1:13" ht="17.25" customHeight="1">
      <c r="A26" s="12" t="s">
        <v>113</v>
      </c>
      <c r="B26" s="13">
        <v>15068</v>
      </c>
      <c r="C26" s="13">
        <v>20587</v>
      </c>
      <c r="D26" s="13">
        <v>19779</v>
      </c>
      <c r="E26" s="13">
        <v>10349</v>
      </c>
      <c r="F26" s="13">
        <v>12559</v>
      </c>
      <c r="G26" s="13">
        <v>26985</v>
      </c>
      <c r="H26" s="13">
        <v>9999</v>
      </c>
      <c r="I26" s="13">
        <v>1882</v>
      </c>
      <c r="J26" s="13">
        <v>10101</v>
      </c>
      <c r="K26" s="13">
        <v>7605</v>
      </c>
      <c r="L26" s="11">
        <f t="shared" si="2"/>
        <v>134914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801</v>
      </c>
      <c r="I27" s="11">
        <v>0</v>
      </c>
      <c r="J27" s="11">
        <v>0</v>
      </c>
      <c r="K27" s="11">
        <v>0</v>
      </c>
      <c r="L27" s="11">
        <f t="shared" si="2"/>
        <v>801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31293.57</v>
      </c>
      <c r="I35" s="19">
        <v>0</v>
      </c>
      <c r="J35" s="19">
        <v>0</v>
      </c>
      <c r="K35" s="19">
        <v>0</v>
      </c>
      <c r="L35" s="23">
        <f>SUM(B35:K35)</f>
        <v>31293.57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542241.3300000001</v>
      </c>
      <c r="C47" s="22">
        <f aca="true" t="shared" si="11" ref="C47:H47">+C48+C60</f>
        <v>800604.98</v>
      </c>
      <c r="D47" s="22">
        <f t="shared" si="11"/>
        <v>958069.4299999999</v>
      </c>
      <c r="E47" s="22">
        <f t="shared" si="11"/>
        <v>475062</v>
      </c>
      <c r="F47" s="22">
        <f t="shared" si="11"/>
        <v>519860.14999999997</v>
      </c>
      <c r="G47" s="22">
        <f t="shared" si="11"/>
        <v>1124300.51</v>
      </c>
      <c r="H47" s="22">
        <f t="shared" si="11"/>
        <v>492547.67</v>
      </c>
      <c r="I47" s="22">
        <f>+I48+I60</f>
        <v>141184.1</v>
      </c>
      <c r="J47" s="22">
        <f>+J48+J60</f>
        <v>360041.87999999995</v>
      </c>
      <c r="K47" s="22">
        <f>+K48+K60</f>
        <v>278939.67</v>
      </c>
      <c r="L47" s="22">
        <f aca="true" t="shared" si="12" ref="L47:L60">SUM(B47:K47)</f>
        <v>5692851.72</v>
      </c>
    </row>
    <row r="48" spans="1:12" ht="17.25" customHeight="1">
      <c r="A48" s="16" t="s">
        <v>138</v>
      </c>
      <c r="B48" s="23">
        <f>SUM(B49:B59)</f>
        <v>525242.53</v>
      </c>
      <c r="C48" s="23">
        <f aca="true" t="shared" si="13" ref="C48:K48">SUM(C49:C59)</f>
        <v>776026.69</v>
      </c>
      <c r="D48" s="23">
        <f t="shared" si="13"/>
        <v>933663.11</v>
      </c>
      <c r="E48" s="23">
        <f t="shared" si="13"/>
        <v>451623</v>
      </c>
      <c r="F48" s="23">
        <f t="shared" si="13"/>
        <v>505438.17</v>
      </c>
      <c r="G48" s="23">
        <f t="shared" si="13"/>
        <v>1097418.79</v>
      </c>
      <c r="H48" s="23">
        <f t="shared" si="13"/>
        <v>475274.99</v>
      </c>
      <c r="I48" s="23">
        <f t="shared" si="13"/>
        <v>141184.1</v>
      </c>
      <c r="J48" s="23">
        <f t="shared" si="13"/>
        <v>346015.52999999997</v>
      </c>
      <c r="K48" s="23">
        <f t="shared" si="13"/>
        <v>278939.67</v>
      </c>
      <c r="L48" s="23">
        <f t="shared" si="12"/>
        <v>5530826.58</v>
      </c>
    </row>
    <row r="49" spans="1:12" ht="17.25" customHeight="1">
      <c r="A49" s="34" t="s">
        <v>43</v>
      </c>
      <c r="B49" s="23">
        <f aca="true" t="shared" si="14" ref="B49:H49">ROUND(B30*B7,2)</f>
        <v>521150.85</v>
      </c>
      <c r="C49" s="23">
        <f t="shared" si="14"/>
        <v>770252.97</v>
      </c>
      <c r="D49" s="23">
        <f t="shared" si="14"/>
        <v>927277.35</v>
      </c>
      <c r="E49" s="23">
        <f t="shared" si="14"/>
        <v>448177.6</v>
      </c>
      <c r="F49" s="23">
        <f t="shared" si="14"/>
        <v>502061.25</v>
      </c>
      <c r="G49" s="23">
        <f t="shared" si="14"/>
        <v>1089988.71</v>
      </c>
      <c r="H49" s="23">
        <f t="shared" si="14"/>
        <v>440266.38</v>
      </c>
      <c r="I49" s="23">
        <f>ROUND(I30*I7,2)</f>
        <v>140118.38</v>
      </c>
      <c r="J49" s="23">
        <f>ROUND(J30*J7,2)</f>
        <v>343798.49</v>
      </c>
      <c r="K49" s="23">
        <f>ROUND(K30*K7,2)</f>
        <v>273239.55</v>
      </c>
      <c r="L49" s="23">
        <f t="shared" si="12"/>
        <v>5456331.53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31293.57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31293.57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-56224</v>
      </c>
      <c r="C64" s="35">
        <f t="shared" si="15"/>
        <v>-85355.31</v>
      </c>
      <c r="D64" s="35">
        <f t="shared" si="15"/>
        <v>-80674.43</v>
      </c>
      <c r="E64" s="35">
        <f t="shared" si="15"/>
        <v>-48044</v>
      </c>
      <c r="F64" s="35">
        <f t="shared" si="15"/>
        <v>-36328</v>
      </c>
      <c r="G64" s="35">
        <f t="shared" si="15"/>
        <v>-86466.68</v>
      </c>
      <c r="H64" s="35">
        <f t="shared" si="15"/>
        <v>-58908</v>
      </c>
      <c r="I64" s="35">
        <f t="shared" si="15"/>
        <v>-81167.88</v>
      </c>
      <c r="J64" s="35">
        <f t="shared" si="15"/>
        <v>-33892</v>
      </c>
      <c r="K64" s="35">
        <f t="shared" si="15"/>
        <v>-26856.65</v>
      </c>
      <c r="L64" s="35">
        <f aca="true" t="shared" si="16" ref="L64:L113">SUM(B64:K64)</f>
        <v>-593916.9500000001</v>
      </c>
    </row>
    <row r="65" spans="1:12" ht="18.75" customHeight="1">
      <c r="A65" s="16" t="s">
        <v>73</v>
      </c>
      <c r="B65" s="35">
        <f aca="true" t="shared" si="17" ref="B65:K65">B66+B67+B68+B69+B70+B71</f>
        <v>-56224</v>
      </c>
      <c r="C65" s="35">
        <f t="shared" si="17"/>
        <v>-85328</v>
      </c>
      <c r="D65" s="35">
        <f t="shared" si="17"/>
        <v>-79600</v>
      </c>
      <c r="E65" s="35">
        <f t="shared" si="17"/>
        <v>-48044</v>
      </c>
      <c r="F65" s="35">
        <f t="shared" si="17"/>
        <v>-36328</v>
      </c>
      <c r="G65" s="35">
        <f t="shared" si="17"/>
        <v>-85460</v>
      </c>
      <c r="H65" s="35">
        <f t="shared" si="17"/>
        <v>-58908</v>
      </c>
      <c r="I65" s="35">
        <f t="shared" si="17"/>
        <v>-10284</v>
      </c>
      <c r="J65" s="35">
        <f t="shared" si="17"/>
        <v>-33892</v>
      </c>
      <c r="K65" s="35">
        <f t="shared" si="17"/>
        <v>-26476</v>
      </c>
      <c r="L65" s="35">
        <f t="shared" si="16"/>
        <v>-520544</v>
      </c>
    </row>
    <row r="66" spans="1:12" ht="18.75" customHeight="1">
      <c r="A66" s="12" t="s">
        <v>74</v>
      </c>
      <c r="B66" s="35">
        <f>-ROUND(B9*$D$3,2)</f>
        <v>-56224</v>
      </c>
      <c r="C66" s="35">
        <f aca="true" t="shared" si="18" ref="C66:K66">-ROUND(C9*$D$3,2)</f>
        <v>-85328</v>
      </c>
      <c r="D66" s="35">
        <f t="shared" si="18"/>
        <v>-79600</v>
      </c>
      <c r="E66" s="35">
        <f t="shared" si="18"/>
        <v>-48044</v>
      </c>
      <c r="F66" s="35">
        <f t="shared" si="18"/>
        <v>-36328</v>
      </c>
      <c r="G66" s="35">
        <f t="shared" si="18"/>
        <v>-85460</v>
      </c>
      <c r="H66" s="35">
        <f t="shared" si="18"/>
        <v>-58908</v>
      </c>
      <c r="I66" s="35">
        <f t="shared" si="18"/>
        <v>-10284</v>
      </c>
      <c r="J66" s="35">
        <f t="shared" si="18"/>
        <v>-33892</v>
      </c>
      <c r="K66" s="35">
        <f t="shared" si="18"/>
        <v>-26476</v>
      </c>
      <c r="L66" s="35">
        <f t="shared" si="16"/>
        <v>-520544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8.75" customHeight="1">
      <c r="A69" s="12" t="s">
        <v>103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52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s="67" customFormat="1" ht="18.75" customHeight="1">
      <c r="A72" s="16" t="s">
        <v>78</v>
      </c>
      <c r="B72" s="19">
        <v>0</v>
      </c>
      <c r="C72" s="63">
        <f aca="true" t="shared" si="19" ref="B72:K72">SUM(C73:C107)</f>
        <v>-27.31</v>
      </c>
      <c r="D72" s="35">
        <f t="shared" si="19"/>
        <v>-1074.43</v>
      </c>
      <c r="E72" s="19">
        <v>0</v>
      </c>
      <c r="F72" s="19">
        <v>0</v>
      </c>
      <c r="G72" s="35">
        <f t="shared" si="19"/>
        <v>-1006.68</v>
      </c>
      <c r="H72" s="19">
        <v>0</v>
      </c>
      <c r="I72" s="35">
        <f t="shared" si="19"/>
        <v>-70883.88</v>
      </c>
      <c r="J72" s="19">
        <v>0</v>
      </c>
      <c r="K72" s="63">
        <f t="shared" si="19"/>
        <v>-380.65</v>
      </c>
      <c r="L72" s="63">
        <f t="shared" si="16"/>
        <v>-73372.95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19">
        <v>0</v>
      </c>
      <c r="G75" s="19">
        <v>0</v>
      </c>
      <c r="H75" s="19">
        <v>0</v>
      </c>
      <c r="I75" s="44">
        <v>-2488.9</v>
      </c>
      <c r="J75" s="19">
        <v>0</v>
      </c>
      <c r="K75" s="63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8.75" customHeight="1">
      <c r="A77" s="34" t="s">
        <v>57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486017.33</v>
      </c>
      <c r="C111" s="24">
        <f t="shared" si="20"/>
        <v>715249.6699999999</v>
      </c>
      <c r="D111" s="24">
        <f t="shared" si="20"/>
        <v>877394.9999999999</v>
      </c>
      <c r="E111" s="24">
        <f t="shared" si="20"/>
        <v>427018</v>
      </c>
      <c r="F111" s="24">
        <f t="shared" si="20"/>
        <v>483532.14999999997</v>
      </c>
      <c r="G111" s="24">
        <f t="shared" si="20"/>
        <v>1037833.83</v>
      </c>
      <c r="H111" s="24">
        <f t="shared" si="20"/>
        <v>433639.67</v>
      </c>
      <c r="I111" s="24">
        <f>+I112+I113</f>
        <v>60016.22</v>
      </c>
      <c r="J111" s="24">
        <f>+J112+J113</f>
        <v>326149.87999999995</v>
      </c>
      <c r="K111" s="24">
        <f>+K112+K113</f>
        <v>252083.02</v>
      </c>
      <c r="L111" s="45">
        <f t="shared" si="16"/>
        <v>5098934.77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469018.53</v>
      </c>
      <c r="C112" s="24">
        <f t="shared" si="21"/>
        <v>690671.3799999999</v>
      </c>
      <c r="D112" s="24">
        <f t="shared" si="21"/>
        <v>852988.6799999999</v>
      </c>
      <c r="E112" s="24">
        <f t="shared" si="21"/>
        <v>403579</v>
      </c>
      <c r="F112" s="24">
        <f t="shared" si="21"/>
        <v>469110.17</v>
      </c>
      <c r="G112" s="24">
        <f t="shared" si="21"/>
        <v>1010952.11</v>
      </c>
      <c r="H112" s="24">
        <f t="shared" si="21"/>
        <v>416366.99</v>
      </c>
      <c r="I112" s="24">
        <f t="shared" si="21"/>
        <v>60016.22</v>
      </c>
      <c r="J112" s="24">
        <f t="shared" si="21"/>
        <v>312123.52999999997</v>
      </c>
      <c r="K112" s="24">
        <f t="shared" si="21"/>
        <v>252083.02</v>
      </c>
      <c r="L112" s="45">
        <f t="shared" si="16"/>
        <v>4936909.629999999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162025.14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5098934.769999999</v>
      </c>
      <c r="M119" s="51"/>
    </row>
    <row r="120" spans="1:12" ht="18.75" customHeight="1">
      <c r="A120" s="26" t="s">
        <v>69</v>
      </c>
      <c r="B120" s="27">
        <v>59330.84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59330.84</v>
      </c>
    </row>
    <row r="121" spans="1:12" ht="18.75" customHeight="1">
      <c r="A121" s="26" t="s">
        <v>70</v>
      </c>
      <c r="B121" s="27">
        <v>426686.49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426686.49</v>
      </c>
    </row>
    <row r="122" spans="1:12" ht="18.75" customHeight="1">
      <c r="A122" s="26" t="s">
        <v>71</v>
      </c>
      <c r="B122" s="38">
        <v>0</v>
      </c>
      <c r="C122" s="27">
        <v>715249.67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715249.67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817685.33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817685.33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59709.68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59709.68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422747.82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422747.82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4270.18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4270.18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139033.28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139033.28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44174.54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44174.54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300324.33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300324.33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307360.01</v>
      </c>
      <c r="H131" s="38">
        <v>0</v>
      </c>
      <c r="I131" s="38">
        <v>0</v>
      </c>
      <c r="J131" s="38">
        <v>0</v>
      </c>
      <c r="K131" s="38"/>
      <c r="L131" s="39">
        <f t="shared" si="23"/>
        <v>307360.01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33256.26</v>
      </c>
      <c r="H132" s="38">
        <v>0</v>
      </c>
      <c r="I132" s="38">
        <v>0</v>
      </c>
      <c r="J132" s="38">
        <v>0</v>
      </c>
      <c r="K132" s="38"/>
      <c r="L132" s="39">
        <f t="shared" si="23"/>
        <v>33256.26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143111.05</v>
      </c>
      <c r="H133" s="38">
        <v>0</v>
      </c>
      <c r="I133" s="38">
        <v>0</v>
      </c>
      <c r="J133" s="38">
        <v>0</v>
      </c>
      <c r="K133" s="38"/>
      <c r="L133" s="39">
        <f t="shared" si="23"/>
        <v>143111.05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138501.35</v>
      </c>
      <c r="H134" s="38">
        <v>0</v>
      </c>
      <c r="I134" s="38">
        <v>0</v>
      </c>
      <c r="J134" s="38">
        <v>0</v>
      </c>
      <c r="K134" s="38"/>
      <c r="L134" s="39">
        <f t="shared" si="23"/>
        <v>138501.35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415605.16</v>
      </c>
      <c r="H135" s="38">
        <v>0</v>
      </c>
      <c r="I135" s="38">
        <v>0</v>
      </c>
      <c r="J135" s="38">
        <v>0</v>
      </c>
      <c r="K135" s="38"/>
      <c r="L135" s="39">
        <f t="shared" si="23"/>
        <v>415605.16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147215.3</v>
      </c>
      <c r="I136" s="38">
        <v>0</v>
      </c>
      <c r="J136" s="38">
        <v>0</v>
      </c>
      <c r="K136" s="38"/>
      <c r="L136" s="39">
        <f t="shared" si="23"/>
        <v>147215.3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286424.36</v>
      </c>
      <c r="I137" s="38">
        <v>0</v>
      </c>
      <c r="J137" s="38">
        <v>0</v>
      </c>
      <c r="K137" s="38"/>
      <c r="L137" s="39">
        <f t="shared" si="23"/>
        <v>286424.36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60016.22</v>
      </c>
      <c r="J138" s="38">
        <v>0</v>
      </c>
      <c r="K138" s="38"/>
      <c r="L138" s="39">
        <f t="shared" si="23"/>
        <v>60016.22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326149.88</v>
      </c>
      <c r="K139" s="38"/>
      <c r="L139" s="39">
        <f t="shared" si="23"/>
        <v>326149.88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252083.02</v>
      </c>
      <c r="L140" s="42">
        <f t="shared" si="23"/>
        <v>252083.02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326149.87999999995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2018-08-23T18:52:23Z</dcterms:modified>
  <cp:category/>
  <cp:version/>
  <cp:contentType/>
  <cp:contentStatus/>
</cp:coreProperties>
</file>