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CONCESSÃO'!$A$1:$L$140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<sst xmlns="http://schemas.openxmlformats.org/spreadsheetml/2006/main" count="145" uniqueCount="145">
  <si>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</si>
  <si>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</si>
  <si>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</si>
  <si>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</si>
  <si>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</si>
  <si>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</si>
  <si>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</si>
  <si>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</si>
  <si>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</si>
  <si>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</si>
  <si>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</si>
  <si>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</si>
  <si>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</si>
  <si>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</si>
  <si>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</si>
  <si>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</si>
  <si>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</si>
  <si>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</si>
  <si>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</si>
  <si>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</si>
  <si>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</si>
  <si>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</si>
  <si>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</si>
  <si>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</si>
  <si>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</si>
  <si>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</si>
  <si>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</si>
  <si>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</si>
  <si>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</si>
  <si>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</si>
  <si>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</si>
  <si>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</si>
  <si>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</si>
  <si>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</si>
  <si>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</si>
  <si>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</si>
  <si>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</si>
  <si>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</si>
  <si>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</si>
  <si>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</si>
  <si>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</si>
  <si>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</si>
  <si>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</si>
  <si>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</si>
  <si>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</si>
  <si>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</si>
  <si>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</si>
  <si>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</si>
  <si>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</si>
  <si>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</si>
  <si>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</si>
  <si>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</si>
  <si>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</si>
  <si>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</si>
  <si>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</si>
  <si>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</si>
  <si>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</si>
  <si>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</si>
  <si>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</si>
  <si>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</si>
  <si>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</si>
  <si>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</si>
  <si>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</si>
  <si>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</si>
  <si>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</si>
  <si>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</si>
  <si>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</si>
  <si>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</si>
  <si>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</si>
  <si>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</si>
  <si>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</si>
  <si>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</si>
  <si>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</si>
  <si>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</si>
  <si>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</si>
  <si>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</si>
  <si>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</si>
  <si>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</si>
  <si>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</si>
  <si>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</si>
  <si>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</si>
  <si>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</si>
  <si>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</si>
  <si>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</si>
  <si>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</si>
  <si>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</si>
  <si>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</si>
  <si>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</si>
  <si>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</si>
  <si>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</si>
  <si>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</si>
  <si>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</si>
  <si>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</si>
  <si>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</si>
  <si>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</si>
  <si>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</si>
  <si>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</si>
  <si>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</si>
  <si>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</si>
  <si>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</si>
  <si>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</si>
  <si>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</si>
  <si>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</si>
  <si>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</si>
  <si>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</si>
  <si>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</si>
  <si>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</si>
  <si>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</si>
  <si>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</si>
  <si>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</si>
  <si>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</si>
  <si>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</si>
  <si>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</si>
  <si>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</si>
  <si>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</si>
  <si>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</si>
  <si>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</si>
  <si>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</si>
  <si>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</si>
  <si>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</si>
  <si>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</si>
  <si>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</si>
  <si>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</si>
  <si>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</si>
  <si>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</si>
  <si>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</si>
  <si>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</si>
  <si>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</si>
  <si>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</si>
  <si>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</si>
  <si>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</si>
  <si>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</si>
  <si>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</si>
  <si>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</si>
  <si>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</si>
  <si>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</si>
  <si>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</si>
  <si>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</si>
  <si>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</si>
  <si>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</si>
  <si>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</si>
  <si>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</si>
  <si>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</si>
  <si>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</si>
  <si>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OPERAÇÃO 18/08/18 - VENCIMENTO 24/08/18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</si>
</sst>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139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326014</v>
      </c>
      <c r="C7" s="9">
        <f t="shared" si="0"/>
        <v>425427</v>
      </c>
      <c r="D7" s="9">
        <f t="shared" si="0"/>
        <v>461271</v>
      </c>
      <c r="E7" s="9">
        <f t="shared" si="0"/>
        <v>264136</v>
      </c>
      <c r="F7" s="9">
        <f t="shared" si="0"/>
        <v>253744</v>
      </c>
      <c r="G7" s="9">
        <f t="shared" si="0"/>
        <v>648080</v>
      </c>
      <c r="H7" s="9">
        <f t="shared" si="0"/>
        <v>259264</v>
      </c>
      <c r="I7" s="9">
        <f t="shared" si="0"/>
        <v>60579</v>
      </c>
      <c r="J7" s="9">
        <f t="shared" si="0"/>
        <v>184289</v>
      </c>
      <c r="K7" s="9">
        <f t="shared" si="0"/>
        <v>144851</v>
      </c>
      <c r="L7" s="9">
        <f t="shared" si="0"/>
        <v>3027655</v>
      </c>
      <c r="M7" s="49"/>
    </row>
    <row r="8" spans="1:12" ht="17.25" customHeight="1">
      <c r="A8" s="10" t="s">
        <v>95</v>
      </c>
      <c r="B8" s="11">
        <f>B9+B12+B16</f>
        <v>159272</v>
      </c>
      <c r="C8" s="11">
        <f aca="true" t="shared" si="1" ref="C8:K8">C9+C12+C16</f>
        <v>216426</v>
      </c>
      <c r="D8" s="11">
        <f t="shared" si="1"/>
        <v>219798</v>
      </c>
      <c r="E8" s="11">
        <f t="shared" si="1"/>
        <v>135336</v>
      </c>
      <c r="F8" s="11">
        <f t="shared" si="1"/>
        <v>116077</v>
      </c>
      <c r="G8" s="11">
        <f t="shared" si="1"/>
        <v>309773</v>
      </c>
      <c r="H8" s="11">
        <f t="shared" si="1"/>
        <v>141445</v>
      </c>
      <c r="I8" s="11">
        <f t="shared" si="1"/>
        <v>27610</v>
      </c>
      <c r="J8" s="11">
        <f t="shared" si="1"/>
        <v>88165</v>
      </c>
      <c r="K8" s="11">
        <f t="shared" si="1"/>
        <v>72647</v>
      </c>
      <c r="L8" s="11">
        <f aca="true" t="shared" si="2" ref="L8:L27">SUM(B8:K8)</f>
        <v>1486549</v>
      </c>
    </row>
    <row r="9" spans="1:12" ht="17.25" customHeight="1">
      <c r="A9" s="15" t="s">
        <v>16</v>
      </c>
      <c r="B9" s="13">
        <f>+B10+B11</f>
        <v>24819</v>
      </c>
      <c r="C9" s="13">
        <f aca="true" t="shared" si="3" ref="C9:K9">+C10+C11</f>
        <v>37273</v>
      </c>
      <c r="D9" s="13">
        <f t="shared" si="3"/>
        <v>32385</v>
      </c>
      <c r="E9" s="13">
        <f t="shared" si="3"/>
        <v>22020</v>
      </c>
      <c r="F9" s="13">
        <f t="shared" si="3"/>
        <v>13102</v>
      </c>
      <c r="G9" s="13">
        <f t="shared" si="3"/>
        <v>29451</v>
      </c>
      <c r="H9" s="13">
        <f t="shared" si="3"/>
        <v>25545</v>
      </c>
      <c r="I9" s="13">
        <f t="shared" si="3"/>
        <v>5207</v>
      </c>
      <c r="J9" s="13">
        <f t="shared" si="3"/>
        <v>12396</v>
      </c>
      <c r="K9" s="13">
        <f t="shared" si="3"/>
        <v>9551</v>
      </c>
      <c r="L9" s="11">
        <f t="shared" si="2"/>
        <v>211749</v>
      </c>
    </row>
    <row r="10" spans="1:12" ht="17.25" customHeight="1">
      <c r="A10" s="29" t="s">
        <v>17</v>
      </c>
      <c r="B10" s="13">
        <v>24819</v>
      </c>
      <c r="C10" s="13">
        <v>37273</v>
      </c>
      <c r="D10" s="13">
        <v>32385</v>
      </c>
      <c r="E10" s="13">
        <v>22020</v>
      </c>
      <c r="F10" s="13">
        <v>13102</v>
      </c>
      <c r="G10" s="13">
        <v>29451</v>
      </c>
      <c r="H10" s="13">
        <v>25545</v>
      </c>
      <c r="I10" s="13">
        <v>5207</v>
      </c>
      <c r="J10" s="13">
        <v>12396</v>
      </c>
      <c r="K10" s="13">
        <v>9551</v>
      </c>
      <c r="L10" s="11">
        <f t="shared" si="2"/>
        <v>211749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126537</v>
      </c>
      <c r="C12" s="17">
        <f t="shared" si="4"/>
        <v>168264</v>
      </c>
      <c r="D12" s="17">
        <f t="shared" si="4"/>
        <v>176726</v>
      </c>
      <c r="E12" s="17">
        <f t="shared" si="4"/>
        <v>106894</v>
      </c>
      <c r="F12" s="17">
        <f t="shared" si="4"/>
        <v>95378</v>
      </c>
      <c r="G12" s="17">
        <f t="shared" si="4"/>
        <v>261755</v>
      </c>
      <c r="H12" s="17">
        <f t="shared" si="4"/>
        <v>109478</v>
      </c>
      <c r="I12" s="17">
        <f t="shared" si="4"/>
        <v>20783</v>
      </c>
      <c r="J12" s="17">
        <f t="shared" si="4"/>
        <v>71358</v>
      </c>
      <c r="K12" s="17">
        <f t="shared" si="4"/>
        <v>59091</v>
      </c>
      <c r="L12" s="11">
        <f t="shared" si="2"/>
        <v>1196264</v>
      </c>
    </row>
    <row r="13" spans="1:14" s="67" customFormat="1" ht="17.25" customHeight="1">
      <c r="A13" s="74" t="s">
        <v>19</v>
      </c>
      <c r="B13" s="75">
        <v>60976</v>
      </c>
      <c r="C13" s="75">
        <v>86198</v>
      </c>
      <c r="D13" s="75">
        <v>92796</v>
      </c>
      <c r="E13" s="75">
        <v>53550</v>
      </c>
      <c r="F13" s="75">
        <v>46138</v>
      </c>
      <c r="G13" s="75">
        <v>115865</v>
      </c>
      <c r="H13" s="75">
        <v>48259</v>
      </c>
      <c r="I13" s="75">
        <v>11620</v>
      </c>
      <c r="J13" s="75">
        <v>37049</v>
      </c>
      <c r="K13" s="75">
        <v>27518</v>
      </c>
      <c r="L13" s="76">
        <f t="shared" si="2"/>
        <v>579969</v>
      </c>
      <c r="M13" s="77"/>
      <c r="N13" s="78"/>
    </row>
    <row r="14" spans="1:13" s="67" customFormat="1" ht="17.25" customHeight="1">
      <c r="A14" s="74" t="s">
        <v>20</v>
      </c>
      <c r="B14" s="75">
        <v>60328</v>
      </c>
      <c r="C14" s="75">
        <v>74363</v>
      </c>
      <c r="D14" s="75">
        <v>78383</v>
      </c>
      <c r="E14" s="75">
        <v>48332</v>
      </c>
      <c r="F14" s="75">
        <v>46086</v>
      </c>
      <c r="G14" s="75">
        <v>138270</v>
      </c>
      <c r="H14" s="75">
        <v>54239</v>
      </c>
      <c r="I14" s="75">
        <v>8149</v>
      </c>
      <c r="J14" s="75">
        <v>32337</v>
      </c>
      <c r="K14" s="75">
        <v>29688</v>
      </c>
      <c r="L14" s="76">
        <f t="shared" si="2"/>
        <v>570175</v>
      </c>
      <c r="M14" s="77"/>
    </row>
    <row r="15" spans="1:12" ht="17.25" customHeight="1">
      <c r="A15" s="14" t="s">
        <v>21</v>
      </c>
      <c r="B15" s="13">
        <v>5233</v>
      </c>
      <c r="C15" s="13">
        <v>7703</v>
      </c>
      <c r="D15" s="13">
        <v>5547</v>
      </c>
      <c r="E15" s="13">
        <v>5012</v>
      </c>
      <c r="F15" s="13">
        <v>3154</v>
      </c>
      <c r="G15" s="13">
        <v>7620</v>
      </c>
      <c r="H15" s="13">
        <v>6980</v>
      </c>
      <c r="I15" s="13">
        <v>1014</v>
      </c>
      <c r="J15" s="13">
        <v>1972</v>
      </c>
      <c r="K15" s="13">
        <v>1885</v>
      </c>
      <c r="L15" s="11">
        <f t="shared" si="2"/>
        <v>46120</v>
      </c>
    </row>
    <row r="16" spans="1:12" ht="17.25" customHeight="1">
      <c r="A16" s="15" t="s">
        <v>91</v>
      </c>
      <c r="B16" s="13">
        <f>B17+B18+B19</f>
        <v>7916</v>
      </c>
      <c r="C16" s="13">
        <f aca="true" t="shared" si="5" ref="C16:K16">C17+C18+C19</f>
        <v>10889</v>
      </c>
      <c r="D16" s="13">
        <f t="shared" si="5"/>
        <v>10687</v>
      </c>
      <c r="E16" s="13">
        <f t="shared" si="5"/>
        <v>6422</v>
      </c>
      <c r="F16" s="13">
        <f t="shared" si="5"/>
        <v>7597</v>
      </c>
      <c r="G16" s="13">
        <f t="shared" si="5"/>
        <v>18567</v>
      </c>
      <c r="H16" s="13">
        <f t="shared" si="5"/>
        <v>6422</v>
      </c>
      <c r="I16" s="13">
        <f t="shared" si="5"/>
        <v>1620</v>
      </c>
      <c r="J16" s="13">
        <f t="shared" si="5"/>
        <v>4411</v>
      </c>
      <c r="K16" s="13">
        <f t="shared" si="5"/>
        <v>4005</v>
      </c>
      <c r="L16" s="11">
        <f t="shared" si="2"/>
        <v>78536</v>
      </c>
    </row>
    <row r="17" spans="1:12" ht="17.25" customHeight="1">
      <c r="A17" s="14" t="s">
        <v>92</v>
      </c>
      <c r="B17" s="13">
        <v>7892</v>
      </c>
      <c r="C17" s="13">
        <v>10868</v>
      </c>
      <c r="D17" s="13">
        <v>10667</v>
      </c>
      <c r="E17" s="13">
        <v>6400</v>
      </c>
      <c r="F17" s="13">
        <v>7586</v>
      </c>
      <c r="G17" s="13">
        <v>18536</v>
      </c>
      <c r="H17" s="13">
        <v>6397</v>
      </c>
      <c r="I17" s="13">
        <v>1619</v>
      </c>
      <c r="J17" s="13">
        <v>4403</v>
      </c>
      <c r="K17" s="13">
        <v>3997</v>
      </c>
      <c r="L17" s="11">
        <f t="shared" si="2"/>
        <v>78365</v>
      </c>
    </row>
    <row r="18" spans="1:12" ht="17.25" customHeight="1">
      <c r="A18" s="14" t="s">
        <v>93</v>
      </c>
      <c r="B18" s="13">
        <v>18</v>
      </c>
      <c r="C18" s="13">
        <v>13</v>
      </c>
      <c r="D18" s="13">
        <v>14</v>
      </c>
      <c r="E18" s="13">
        <v>19</v>
      </c>
      <c r="F18" s="13">
        <v>10</v>
      </c>
      <c r="G18" s="13">
        <v>22</v>
      </c>
      <c r="H18" s="13">
        <v>19</v>
      </c>
      <c r="I18" s="13">
        <v>1</v>
      </c>
      <c r="J18" s="13">
        <v>4</v>
      </c>
      <c r="K18" s="13">
        <v>7</v>
      </c>
      <c r="L18" s="11">
        <f t="shared" si="2"/>
        <v>127</v>
      </c>
    </row>
    <row r="19" spans="1:12" ht="17.25" customHeight="1">
      <c r="A19" s="14" t="s">
        <v>94</v>
      </c>
      <c r="B19" s="13">
        <v>6</v>
      </c>
      <c r="C19" s="13">
        <v>8</v>
      </c>
      <c r="D19" s="13">
        <v>6</v>
      </c>
      <c r="E19" s="13">
        <v>3</v>
      </c>
      <c r="F19" s="13">
        <v>1</v>
      </c>
      <c r="G19" s="13">
        <v>9</v>
      </c>
      <c r="H19" s="13">
        <v>6</v>
      </c>
      <c r="I19" s="13">
        <v>0</v>
      </c>
      <c r="J19" s="13">
        <v>4</v>
      </c>
      <c r="K19" s="13">
        <v>1</v>
      </c>
      <c r="L19" s="11">
        <f t="shared" si="2"/>
        <v>44</v>
      </c>
    </row>
    <row r="20" spans="1:12" ht="17.25" customHeight="1">
      <c r="A20" s="16" t="s">
        <v>22</v>
      </c>
      <c r="B20" s="11">
        <f>+B21+B22+B23</f>
        <v>92481</v>
      </c>
      <c r="C20" s="11">
        <f aca="true" t="shared" si="6" ref="C20:K20">+C21+C22+C23</f>
        <v>106110</v>
      </c>
      <c r="D20" s="11">
        <f t="shared" si="6"/>
        <v>128139</v>
      </c>
      <c r="E20" s="11">
        <f t="shared" si="6"/>
        <v>67999</v>
      </c>
      <c r="F20" s="11">
        <f t="shared" si="6"/>
        <v>85133</v>
      </c>
      <c r="G20" s="11">
        <f t="shared" si="6"/>
        <v>228258</v>
      </c>
      <c r="H20" s="11">
        <f t="shared" si="6"/>
        <v>66549</v>
      </c>
      <c r="I20" s="11">
        <f t="shared" si="6"/>
        <v>16848</v>
      </c>
      <c r="J20" s="11">
        <f t="shared" si="6"/>
        <v>48065</v>
      </c>
      <c r="K20" s="11">
        <f t="shared" si="6"/>
        <v>39854</v>
      </c>
      <c r="L20" s="11">
        <f t="shared" si="2"/>
        <v>879436</v>
      </c>
    </row>
    <row r="21" spans="1:13" s="67" customFormat="1" ht="17.25" customHeight="1">
      <c r="A21" s="60" t="s">
        <v>23</v>
      </c>
      <c r="B21" s="75">
        <v>48561</v>
      </c>
      <c r="C21" s="75">
        <v>60954</v>
      </c>
      <c r="D21" s="75">
        <v>73687</v>
      </c>
      <c r="E21" s="75">
        <v>38000</v>
      </c>
      <c r="F21" s="75">
        <v>44889</v>
      </c>
      <c r="G21" s="75">
        <v>106578</v>
      </c>
      <c r="H21" s="75">
        <v>34011</v>
      </c>
      <c r="I21" s="75">
        <v>10433</v>
      </c>
      <c r="J21" s="75">
        <v>26680</v>
      </c>
      <c r="K21" s="75">
        <v>19942</v>
      </c>
      <c r="L21" s="76">
        <f t="shared" si="2"/>
        <v>463735</v>
      </c>
      <c r="M21" s="77"/>
    </row>
    <row r="22" spans="1:13" s="67" customFormat="1" ht="17.25" customHeight="1">
      <c r="A22" s="60" t="s">
        <v>24</v>
      </c>
      <c r="B22" s="75">
        <v>41622</v>
      </c>
      <c r="C22" s="75">
        <v>42121</v>
      </c>
      <c r="D22" s="75">
        <v>51792</v>
      </c>
      <c r="E22" s="75">
        <v>28267</v>
      </c>
      <c r="F22" s="75">
        <v>38615</v>
      </c>
      <c r="G22" s="75">
        <v>117469</v>
      </c>
      <c r="H22" s="75">
        <v>30330</v>
      </c>
      <c r="I22" s="75">
        <v>5988</v>
      </c>
      <c r="J22" s="75">
        <v>20448</v>
      </c>
      <c r="K22" s="75">
        <v>19035</v>
      </c>
      <c r="L22" s="76">
        <f t="shared" si="2"/>
        <v>395687</v>
      </c>
      <c r="M22" s="77"/>
    </row>
    <row r="23" spans="1:12" ht="17.25" customHeight="1">
      <c r="A23" s="12" t="s">
        <v>25</v>
      </c>
      <c r="B23" s="13">
        <v>2298</v>
      </c>
      <c r="C23" s="13">
        <v>3035</v>
      </c>
      <c r="D23" s="13">
        <v>2660</v>
      </c>
      <c r="E23" s="13">
        <v>1732</v>
      </c>
      <c r="F23" s="13">
        <v>1629</v>
      </c>
      <c r="G23" s="13">
        <v>4211</v>
      </c>
      <c r="H23" s="13">
        <v>2208</v>
      </c>
      <c r="I23" s="13">
        <v>427</v>
      </c>
      <c r="J23" s="13">
        <v>937</v>
      </c>
      <c r="K23" s="13">
        <v>877</v>
      </c>
      <c r="L23" s="11">
        <f t="shared" si="2"/>
        <v>20014</v>
      </c>
    </row>
    <row r="24" spans="1:13" ht="17.25" customHeight="1">
      <c r="A24" s="16" t="s">
        <v>26</v>
      </c>
      <c r="B24" s="13">
        <f>+B25+B26</f>
        <v>74261</v>
      </c>
      <c r="C24" s="13">
        <f aca="true" t="shared" si="7" ref="C24:K24">+C25+C26</f>
        <v>102891</v>
      </c>
      <c r="D24" s="13">
        <f t="shared" si="7"/>
        <v>113334</v>
      </c>
      <c r="E24" s="13">
        <f t="shared" si="7"/>
        <v>60801</v>
      </c>
      <c r="F24" s="13">
        <f t="shared" si="7"/>
        <v>52534</v>
      </c>
      <c r="G24" s="13">
        <f t="shared" si="7"/>
        <v>110049</v>
      </c>
      <c r="H24" s="13">
        <f t="shared" si="7"/>
        <v>48418</v>
      </c>
      <c r="I24" s="13">
        <f t="shared" si="7"/>
        <v>16121</v>
      </c>
      <c r="J24" s="13">
        <f t="shared" si="7"/>
        <v>48059</v>
      </c>
      <c r="K24" s="13">
        <f t="shared" si="7"/>
        <v>32350</v>
      </c>
      <c r="L24" s="11">
        <f t="shared" si="2"/>
        <v>658818</v>
      </c>
      <c r="M24" s="50"/>
    </row>
    <row r="25" spans="1:13" ht="17.25" customHeight="1">
      <c r="A25" s="12" t="s">
        <v>112</v>
      </c>
      <c r="B25" s="13">
        <v>44121</v>
      </c>
      <c r="C25" s="13">
        <v>63401</v>
      </c>
      <c r="D25" s="13">
        <v>72873</v>
      </c>
      <c r="E25" s="13">
        <v>39733</v>
      </c>
      <c r="F25" s="13">
        <v>30258</v>
      </c>
      <c r="G25" s="13">
        <v>63807</v>
      </c>
      <c r="H25" s="13">
        <v>29766</v>
      </c>
      <c r="I25" s="13">
        <v>11822</v>
      </c>
      <c r="J25" s="13">
        <v>30076</v>
      </c>
      <c r="K25" s="13">
        <v>19274</v>
      </c>
      <c r="L25" s="11">
        <f t="shared" si="2"/>
        <v>405131</v>
      </c>
      <c r="M25" s="49"/>
    </row>
    <row r="26" spans="1:13" ht="17.25" customHeight="1">
      <c r="A26" s="12" t="s">
        <v>113</v>
      </c>
      <c r="B26" s="13">
        <v>30140</v>
      </c>
      <c r="C26" s="13">
        <v>39490</v>
      </c>
      <c r="D26" s="13">
        <v>40461</v>
      </c>
      <c r="E26" s="13">
        <v>21068</v>
      </c>
      <c r="F26" s="13">
        <v>22276</v>
      </c>
      <c r="G26" s="13">
        <v>46242</v>
      </c>
      <c r="H26" s="13">
        <v>18652</v>
      </c>
      <c r="I26" s="13">
        <v>4299</v>
      </c>
      <c r="J26" s="13">
        <v>17983</v>
      </c>
      <c r="K26" s="13">
        <v>13076</v>
      </c>
      <c r="L26" s="11">
        <f t="shared" si="2"/>
        <v>253687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2852</v>
      </c>
      <c r="I27" s="11">
        <v>0</v>
      </c>
      <c r="J27" s="11">
        <v>0</v>
      </c>
      <c r="K27" s="11">
        <v>0</v>
      </c>
      <c r="L27" s="11">
        <f t="shared" si="2"/>
        <v>2852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24660.84</v>
      </c>
      <c r="I35" s="19">
        <v>0</v>
      </c>
      <c r="J35" s="19">
        <v>0</v>
      </c>
      <c r="K35" s="19">
        <v>0</v>
      </c>
      <c r="L35" s="23">
        <f>SUM(B35:K35)</f>
        <v>24660.84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100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1048784.4100000001</v>
      </c>
      <c r="C47" s="22">
        <f aca="true" t="shared" si="11" ref="C47:H47">+C48+C60</f>
        <v>1530960.67</v>
      </c>
      <c r="D47" s="22">
        <f t="shared" si="11"/>
        <v>1822968.3</v>
      </c>
      <c r="E47" s="22">
        <f t="shared" si="11"/>
        <v>918977.3300000001</v>
      </c>
      <c r="F47" s="22">
        <f t="shared" si="11"/>
        <v>884207.79</v>
      </c>
      <c r="G47" s="22">
        <f t="shared" si="11"/>
        <v>1862156.6300000001</v>
      </c>
      <c r="H47" s="22">
        <f t="shared" si="11"/>
        <v>884082.41</v>
      </c>
      <c r="I47" s="22">
        <f>+I48+I60</f>
        <v>316542.98</v>
      </c>
      <c r="J47" s="22">
        <f>+J48+J60</f>
        <v>617394.11</v>
      </c>
      <c r="K47" s="22">
        <f>+K48+K60</f>
        <v>471961</v>
      </c>
      <c r="L47" s="22">
        <f aca="true" t="shared" si="12" ref="L47:L60">SUM(B47:K47)</f>
        <v>10358035.629999999</v>
      </c>
    </row>
    <row r="48" spans="1:12" ht="17.25" customHeight="1">
      <c r="A48" s="16" t="s">
        <v>138</v>
      </c>
      <c r="B48" s="23">
        <f>SUM(B49:B59)</f>
        <v>1031785.6100000001</v>
      </c>
      <c r="C48" s="23">
        <f aca="true" t="shared" si="13" ref="C48:K48">SUM(C49:C59)</f>
        <v>1506382.38</v>
      </c>
      <c r="D48" s="23">
        <f t="shared" si="13"/>
        <v>1798561.98</v>
      </c>
      <c r="E48" s="23">
        <f t="shared" si="13"/>
        <v>895538.3300000001</v>
      </c>
      <c r="F48" s="23">
        <f t="shared" si="13"/>
        <v>869785.81</v>
      </c>
      <c r="G48" s="23">
        <f t="shared" si="13"/>
        <v>1835274.9100000001</v>
      </c>
      <c r="H48" s="23">
        <f t="shared" si="13"/>
        <v>866809.73</v>
      </c>
      <c r="I48" s="23">
        <f t="shared" si="13"/>
        <v>316542.98</v>
      </c>
      <c r="J48" s="23">
        <f t="shared" si="13"/>
        <v>603367.76</v>
      </c>
      <c r="K48" s="23">
        <f t="shared" si="13"/>
        <v>471961</v>
      </c>
      <c r="L48" s="23">
        <f t="shared" si="12"/>
        <v>10196010.490000002</v>
      </c>
    </row>
    <row r="49" spans="1:12" ht="17.25" customHeight="1">
      <c r="A49" s="34" t="s">
        <v>43</v>
      </c>
      <c r="B49" s="23">
        <f aca="true" t="shared" si="14" ref="B49:H49">ROUND(B30*B7,2)</f>
        <v>1027693.93</v>
      </c>
      <c r="C49" s="23">
        <f t="shared" si="14"/>
        <v>1500608.66</v>
      </c>
      <c r="D49" s="23">
        <f t="shared" si="14"/>
        <v>1792176.22</v>
      </c>
      <c r="E49" s="23">
        <f t="shared" si="14"/>
        <v>892092.93</v>
      </c>
      <c r="F49" s="23">
        <f t="shared" si="14"/>
        <v>866408.89</v>
      </c>
      <c r="G49" s="23">
        <f t="shared" si="14"/>
        <v>1827844.83</v>
      </c>
      <c r="H49" s="23">
        <f t="shared" si="14"/>
        <v>838433.85</v>
      </c>
      <c r="I49" s="23">
        <f>ROUND(I30*I7,2)</f>
        <v>315477.26</v>
      </c>
      <c r="J49" s="23">
        <f>ROUND(J30*J7,2)</f>
        <v>601150.72</v>
      </c>
      <c r="K49" s="23">
        <f>ROUND(K30*K7,2)</f>
        <v>466260.88</v>
      </c>
      <c r="L49" s="23">
        <f t="shared" si="12"/>
        <v>10128148.17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24660.84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24660.84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3795.52</v>
      </c>
      <c r="L57" s="23">
        <f t="shared" si="12"/>
        <v>3795.52</v>
      </c>
    </row>
    <row r="58" spans="1:12" ht="17.25" customHeight="1">
      <c r="A58" s="12" t="s">
        <v>137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</row>
    <row r="59" spans="1:12" ht="17.25" customHeight="1">
      <c r="A59" s="12" t="s">
        <v>141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16998.8</v>
      </c>
      <c r="C60" s="36">
        <v>24578.29</v>
      </c>
      <c r="D60" s="36">
        <v>24406.32</v>
      </c>
      <c r="E60" s="36">
        <v>23439</v>
      </c>
      <c r="F60" s="36">
        <v>14421.98</v>
      </c>
      <c r="G60" s="36">
        <v>26881.72</v>
      </c>
      <c r="H60" s="36">
        <v>17272.68</v>
      </c>
      <c r="I60" s="19">
        <v>0</v>
      </c>
      <c r="J60" s="36">
        <v>14026.35</v>
      </c>
      <c r="K60" s="19">
        <v>0</v>
      </c>
      <c r="L60" s="36">
        <f t="shared" si="12"/>
        <v>162025.14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+B65+B72+B108+B109</f>
        <v>-99276</v>
      </c>
      <c r="C64" s="35">
        <f t="shared" si="15"/>
        <v>-149119.31</v>
      </c>
      <c r="D64" s="35">
        <f t="shared" si="15"/>
        <v>-130614.43</v>
      </c>
      <c r="E64" s="35">
        <f t="shared" si="15"/>
        <v>-88080</v>
      </c>
      <c r="F64" s="35">
        <f t="shared" si="15"/>
        <v>-52408</v>
      </c>
      <c r="G64" s="35">
        <f t="shared" si="15"/>
        <v>-118810.68</v>
      </c>
      <c r="H64" s="35">
        <f t="shared" si="15"/>
        <v>-102180</v>
      </c>
      <c r="I64" s="35">
        <f t="shared" si="15"/>
        <v>-91711.88</v>
      </c>
      <c r="J64" s="35">
        <f t="shared" si="15"/>
        <v>-49584</v>
      </c>
      <c r="K64" s="35">
        <f t="shared" si="15"/>
        <v>-38584.65</v>
      </c>
      <c r="L64" s="35">
        <f aca="true" t="shared" si="16" ref="L64:L113">SUM(B64:K64)</f>
        <v>-920368.95</v>
      </c>
    </row>
    <row r="65" spans="1:12" ht="18.75" customHeight="1">
      <c r="A65" s="16" t="s">
        <v>73</v>
      </c>
      <c r="B65" s="35">
        <f aca="true" t="shared" si="17" ref="B65:K65">B66+B67+B68+B69+B70+B71</f>
        <v>-99276</v>
      </c>
      <c r="C65" s="35">
        <f t="shared" si="17"/>
        <v>-149092</v>
      </c>
      <c r="D65" s="35">
        <f t="shared" si="17"/>
        <v>-129540</v>
      </c>
      <c r="E65" s="35">
        <f t="shared" si="17"/>
        <v>-88080</v>
      </c>
      <c r="F65" s="35">
        <f t="shared" si="17"/>
        <v>-52408</v>
      </c>
      <c r="G65" s="35">
        <f t="shared" si="17"/>
        <v>-117804</v>
      </c>
      <c r="H65" s="35">
        <f t="shared" si="17"/>
        <v>-102180</v>
      </c>
      <c r="I65" s="35">
        <f t="shared" si="17"/>
        <v>-20828</v>
      </c>
      <c r="J65" s="35">
        <f t="shared" si="17"/>
        <v>-49584</v>
      </c>
      <c r="K65" s="35">
        <f t="shared" si="17"/>
        <v>-38204</v>
      </c>
      <c r="L65" s="35">
        <f t="shared" si="16"/>
        <v>-846996</v>
      </c>
    </row>
    <row r="66" spans="1:12" ht="18.75" customHeight="1">
      <c r="A66" s="12" t="s">
        <v>74</v>
      </c>
      <c r="B66" s="35">
        <f>-ROUND(B9*$D$3,2)</f>
        <v>-99276</v>
      </c>
      <c r="C66" s="35">
        <f aca="true" t="shared" si="18" ref="C66:K66">-ROUND(C9*$D$3,2)</f>
        <v>-149092</v>
      </c>
      <c r="D66" s="35">
        <f t="shared" si="18"/>
        <v>-129540</v>
      </c>
      <c r="E66" s="35">
        <f t="shared" si="18"/>
        <v>-88080</v>
      </c>
      <c r="F66" s="35">
        <f t="shared" si="18"/>
        <v>-52408</v>
      </c>
      <c r="G66" s="35">
        <f t="shared" si="18"/>
        <v>-117804</v>
      </c>
      <c r="H66" s="35">
        <f t="shared" si="18"/>
        <v>-102180</v>
      </c>
      <c r="I66" s="35">
        <f t="shared" si="18"/>
        <v>-20828</v>
      </c>
      <c r="J66" s="35">
        <f t="shared" si="18"/>
        <v>-49584</v>
      </c>
      <c r="K66" s="35">
        <f t="shared" si="18"/>
        <v>-38204</v>
      </c>
      <c r="L66" s="35">
        <f t="shared" si="16"/>
        <v>-846996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1:12" ht="18.75" customHeight="1">
      <c r="A68" s="12" t="s">
        <v>96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</row>
    <row r="69" spans="1:12" ht="18.75" customHeight="1">
      <c r="A69" s="12" t="s">
        <v>103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2" ht="18.75" customHeight="1">
      <c r="A70" s="12" t="s">
        <v>52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s="67" customFormat="1" ht="18.75" customHeight="1">
      <c r="A72" s="16" t="s">
        <v>78</v>
      </c>
      <c r="B72" s="19">
        <v>0</v>
      </c>
      <c r="C72" s="63">
        <f aca="true" t="shared" si="19" ref="B72:K72">SUM(C73:C107)</f>
        <v>-27.31</v>
      </c>
      <c r="D72" s="35">
        <f t="shared" si="19"/>
        <v>-1074.43</v>
      </c>
      <c r="E72" s="19">
        <v>0</v>
      </c>
      <c r="F72" s="19">
        <v>0</v>
      </c>
      <c r="G72" s="35">
        <f t="shared" si="19"/>
        <v>-1006.68</v>
      </c>
      <c r="H72" s="19">
        <v>0</v>
      </c>
      <c r="I72" s="35">
        <f t="shared" si="19"/>
        <v>-70883.88</v>
      </c>
      <c r="J72" s="19">
        <v>0</v>
      </c>
      <c r="K72" s="63">
        <f t="shared" si="19"/>
        <v>-380.65</v>
      </c>
      <c r="L72" s="63">
        <f t="shared" si="16"/>
        <v>-73372.95</v>
      </c>
    </row>
    <row r="73" spans="1:12" ht="18.75" customHeight="1">
      <c r="A73" s="12" t="s">
        <v>142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-27.31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-40.669999999999995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-1067.75</v>
      </c>
      <c r="E75" s="19">
        <v>0</v>
      </c>
      <c r="F75" s="19">
        <v>0</v>
      </c>
      <c r="G75" s="19">
        <v>0</v>
      </c>
      <c r="H75" s="19">
        <v>0</v>
      </c>
      <c r="I75" s="44">
        <v>-2488.9</v>
      </c>
      <c r="J75" s="19">
        <v>0</v>
      </c>
      <c r="K75" s="19">
        <v>-380.65</v>
      </c>
      <c r="L75" s="63">
        <f t="shared" si="16"/>
        <v>-3937.3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</row>
    <row r="77" spans="1:12" ht="18.75" customHeight="1">
      <c r="A77" s="34" t="s">
        <v>57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-1000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143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ht="18.75" customHeight="1">
      <c r="A107" s="15"/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/>
      <c r="M107" s="52"/>
    </row>
    <row r="108" spans="1:13" ht="18.75" customHeight="1">
      <c r="A108" s="16" t="s">
        <v>116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 t="shared" si="16"/>
        <v>0</v>
      </c>
      <c r="M108" s="52"/>
    </row>
    <row r="109" spans="1:13" ht="18.75" customHeight="1">
      <c r="A109" s="16" t="s">
        <v>99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f t="shared" si="16"/>
        <v>0</v>
      </c>
      <c r="M109" s="53"/>
    </row>
    <row r="110" spans="1:13" ht="18.75" customHeight="1">
      <c r="A110" s="16"/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/>
      <c r="L110" s="31">
        <f t="shared" si="16"/>
        <v>0</v>
      </c>
      <c r="M110" s="51"/>
    </row>
    <row r="111" spans="1:13" ht="18.75" customHeight="1">
      <c r="A111" s="16" t="s">
        <v>81</v>
      </c>
      <c r="B111" s="24">
        <f aca="true" t="shared" si="20" ref="B111:H111">+B112+B113</f>
        <v>946784.9400000001</v>
      </c>
      <c r="C111" s="24">
        <f t="shared" si="20"/>
        <v>1381841.3599999999</v>
      </c>
      <c r="D111" s="24">
        <f t="shared" si="20"/>
        <v>1692353.87</v>
      </c>
      <c r="E111" s="24">
        <f t="shared" si="20"/>
        <v>830897.3300000001</v>
      </c>
      <c r="F111" s="24">
        <f t="shared" si="20"/>
        <v>829971.2100000001</v>
      </c>
      <c r="G111" s="24">
        <f t="shared" si="20"/>
        <v>1743345.9500000002</v>
      </c>
      <c r="H111" s="24">
        <f t="shared" si="20"/>
        <v>769092.03</v>
      </c>
      <c r="I111" s="24">
        <f>+I112+I113</f>
        <v>224831.09999999998</v>
      </c>
      <c r="J111" s="24">
        <f>+J112+J113</f>
        <v>567810.11</v>
      </c>
      <c r="K111" s="24">
        <f>+K112+K113</f>
        <v>433376.35</v>
      </c>
      <c r="L111" s="45">
        <f t="shared" si="16"/>
        <v>9420304.25</v>
      </c>
      <c r="M111" s="72"/>
    </row>
    <row r="112" spans="1:13" ht="18" customHeight="1">
      <c r="A112" s="16" t="s">
        <v>80</v>
      </c>
      <c r="B112" s="24">
        <f aca="true" t="shared" si="21" ref="B112:K112">+B48+B65+B72+B108</f>
        <v>932509.6100000001</v>
      </c>
      <c r="C112" s="24">
        <f t="shared" si="21"/>
        <v>1357263.0699999998</v>
      </c>
      <c r="D112" s="24">
        <f t="shared" si="21"/>
        <v>1667947.55</v>
      </c>
      <c r="E112" s="24">
        <f t="shared" si="21"/>
        <v>807458.3300000001</v>
      </c>
      <c r="F112" s="24">
        <f t="shared" si="21"/>
        <v>817377.81</v>
      </c>
      <c r="G112" s="24">
        <f t="shared" si="21"/>
        <v>1716464.2300000002</v>
      </c>
      <c r="H112" s="24">
        <f t="shared" si="21"/>
        <v>764629.73</v>
      </c>
      <c r="I112" s="24">
        <f t="shared" si="21"/>
        <v>224831.09999999998</v>
      </c>
      <c r="J112" s="24">
        <f t="shared" si="21"/>
        <v>553783.76</v>
      </c>
      <c r="K112" s="24">
        <f t="shared" si="21"/>
        <v>433376.35</v>
      </c>
      <c r="L112" s="45">
        <f t="shared" si="16"/>
        <v>9275641.54</v>
      </c>
      <c r="M112" s="51"/>
    </row>
    <row r="113" spans="1:13" ht="18.75" customHeight="1">
      <c r="A113" s="16" t="s">
        <v>97</v>
      </c>
      <c r="B113" s="24">
        <f aca="true" t="shared" si="22" ref="B113:K113">IF(+B60+B109+B114&lt;0,0,(B60+B109+B114))</f>
        <v>14275.329999999998</v>
      </c>
      <c r="C113" s="24">
        <f t="shared" si="22"/>
        <v>24578.29</v>
      </c>
      <c r="D113" s="24">
        <f t="shared" si="22"/>
        <v>24406.32</v>
      </c>
      <c r="E113" s="24">
        <f t="shared" si="22"/>
        <v>23439</v>
      </c>
      <c r="F113" s="24">
        <f t="shared" si="22"/>
        <v>12593.4</v>
      </c>
      <c r="G113" s="24">
        <f t="shared" si="22"/>
        <v>26881.72</v>
      </c>
      <c r="H113" s="24">
        <f t="shared" si="22"/>
        <v>4462.299999999999</v>
      </c>
      <c r="I113" s="19">
        <f t="shared" si="22"/>
        <v>0</v>
      </c>
      <c r="J113" s="24">
        <f t="shared" si="22"/>
        <v>14026.35</v>
      </c>
      <c r="K113" s="24">
        <f t="shared" si="22"/>
        <v>0</v>
      </c>
      <c r="L113" s="45">
        <f t="shared" si="16"/>
        <v>144662.71</v>
      </c>
      <c r="M113" s="73"/>
    </row>
    <row r="114" spans="1:14" ht="18.75" customHeight="1">
      <c r="A114" s="16" t="s">
        <v>82</v>
      </c>
      <c r="B114" s="63">
        <v>-2723.470000000001</v>
      </c>
      <c r="C114" s="19">
        <v>0</v>
      </c>
      <c r="D114" s="19">
        <v>0</v>
      </c>
      <c r="E114" s="19">
        <v>0</v>
      </c>
      <c r="F114" s="63">
        <v>-1828.58</v>
      </c>
      <c r="G114" s="19">
        <v>0</v>
      </c>
      <c r="H114" s="63">
        <v>-12810.380000000001</v>
      </c>
      <c r="I114" s="19">
        <v>0</v>
      </c>
      <c r="J114" s="19">
        <v>0</v>
      </c>
      <c r="K114" s="19"/>
      <c r="L114" s="63">
        <f>SUM(B114:J114)</f>
        <v>-17362.43</v>
      </c>
      <c r="N114" s="54"/>
    </row>
    <row r="115" spans="1:12" ht="18.75" customHeight="1">
      <c r="A115" s="16" t="s">
        <v>98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/>
      <c r="L115" s="31">
        <f>SUM(B115:J115)</f>
        <v>0</v>
      </c>
    </row>
    <row r="116" spans="1:12" ht="18.75" customHeight="1">
      <c r="A116" s="2"/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/>
      <c r="L116" s="20"/>
    </row>
    <row r="117" spans="1:12" ht="18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ht="18.75" customHeight="1">
      <c r="A118" s="8"/>
      <c r="B118" s="43">
        <v>0</v>
      </c>
      <c r="C118" s="4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/>
      <c r="L118" s="43"/>
    </row>
    <row r="119" spans="1:13" ht="18.75" customHeight="1">
      <c r="A119" s="25" t="s">
        <v>68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/>
      <c r="L119" s="39">
        <f>SUM(L120:L140)</f>
        <v>9420304.219999999</v>
      </c>
      <c r="M119" s="51"/>
    </row>
    <row r="120" spans="1:12" ht="18.75" customHeight="1">
      <c r="A120" s="26" t="s">
        <v>69</v>
      </c>
      <c r="B120" s="27">
        <v>121348.4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9">
        <f>SUM(B120:K120)</f>
        <v>121348.4</v>
      </c>
    </row>
    <row r="121" spans="1:12" ht="18.75" customHeight="1">
      <c r="A121" s="26" t="s">
        <v>70</v>
      </c>
      <c r="B121" s="27">
        <v>825436.55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825436.55</v>
      </c>
    </row>
    <row r="122" spans="1:12" ht="18.75" customHeight="1">
      <c r="A122" s="26" t="s">
        <v>71</v>
      </c>
      <c r="B122" s="38">
        <v>0</v>
      </c>
      <c r="C122" s="27">
        <v>1381841.35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1381841.35</v>
      </c>
    </row>
    <row r="123" spans="1:12" ht="18.75" customHeight="1">
      <c r="A123" s="26" t="s">
        <v>72</v>
      </c>
      <c r="B123" s="38">
        <v>0</v>
      </c>
      <c r="C123" s="38">
        <v>0</v>
      </c>
      <c r="D123" s="27">
        <v>1575597.06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 aca="true" t="shared" si="23" ref="L123:L140">SUM(B123:K123)</f>
        <v>1575597.06</v>
      </c>
    </row>
    <row r="124" spans="1:12" ht="18.75" customHeight="1">
      <c r="A124" s="26" t="s">
        <v>117</v>
      </c>
      <c r="B124" s="38">
        <v>0</v>
      </c>
      <c r="C124" s="38">
        <v>0</v>
      </c>
      <c r="D124" s="27">
        <v>116756.79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t="shared" si="23"/>
        <v>116756.79</v>
      </c>
    </row>
    <row r="125" spans="1:12" ht="18.75" customHeight="1">
      <c r="A125" s="26" t="s">
        <v>118</v>
      </c>
      <c r="B125" s="38">
        <v>0</v>
      </c>
      <c r="C125" s="38">
        <v>0</v>
      </c>
      <c r="D125" s="38">
        <v>0</v>
      </c>
      <c r="E125" s="27">
        <v>822588.35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822588.35</v>
      </c>
    </row>
    <row r="126" spans="1:12" ht="18.75" customHeight="1">
      <c r="A126" s="26" t="s">
        <v>119</v>
      </c>
      <c r="B126" s="38">
        <v>0</v>
      </c>
      <c r="C126" s="38">
        <v>0</v>
      </c>
      <c r="D126" s="38">
        <v>0</v>
      </c>
      <c r="E126" s="27">
        <v>8308.97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8308.97</v>
      </c>
    </row>
    <row r="127" spans="1:12" ht="18.75" customHeight="1">
      <c r="A127" s="26" t="s">
        <v>120</v>
      </c>
      <c r="B127" s="38">
        <v>0</v>
      </c>
      <c r="C127" s="38">
        <v>0</v>
      </c>
      <c r="D127" s="38">
        <v>0</v>
      </c>
      <c r="E127" s="38">
        <v>0</v>
      </c>
      <c r="F127" s="27">
        <v>239121.54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239121.54</v>
      </c>
    </row>
    <row r="128" spans="1:12" ht="18.75" customHeight="1">
      <c r="A128" s="26" t="s">
        <v>121</v>
      </c>
      <c r="B128" s="38">
        <v>0</v>
      </c>
      <c r="C128" s="38">
        <v>0</v>
      </c>
      <c r="D128" s="38">
        <v>0</v>
      </c>
      <c r="E128" s="38">
        <v>0</v>
      </c>
      <c r="F128" s="27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0</v>
      </c>
    </row>
    <row r="129" spans="1:12" ht="18.75" customHeight="1">
      <c r="A129" s="26" t="s">
        <v>122</v>
      </c>
      <c r="B129" s="38">
        <v>0</v>
      </c>
      <c r="C129" s="38">
        <v>0</v>
      </c>
      <c r="D129" s="38">
        <v>0</v>
      </c>
      <c r="E129" s="38">
        <v>0</v>
      </c>
      <c r="F129" s="27">
        <v>67564.39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67564.39</v>
      </c>
    </row>
    <row r="130" spans="1:12" ht="18.75" customHeight="1">
      <c r="A130" s="26" t="s">
        <v>123</v>
      </c>
      <c r="B130" s="64">
        <v>0</v>
      </c>
      <c r="C130" s="64">
        <v>0</v>
      </c>
      <c r="D130" s="64">
        <v>0</v>
      </c>
      <c r="E130" s="64">
        <v>0</v>
      </c>
      <c r="F130" s="65">
        <v>523285.27</v>
      </c>
      <c r="G130" s="64">
        <v>0</v>
      </c>
      <c r="H130" s="64">
        <v>0</v>
      </c>
      <c r="I130" s="64">
        <v>0</v>
      </c>
      <c r="J130" s="64">
        <v>0</v>
      </c>
      <c r="K130" s="64"/>
      <c r="L130" s="39">
        <f t="shared" si="23"/>
        <v>523285.27</v>
      </c>
    </row>
    <row r="131" spans="1:12" ht="18.75" customHeight="1">
      <c r="A131" s="26" t="s">
        <v>124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543006.88</v>
      </c>
      <c r="H131" s="38">
        <v>0</v>
      </c>
      <c r="I131" s="38">
        <v>0</v>
      </c>
      <c r="J131" s="38">
        <v>0</v>
      </c>
      <c r="K131" s="38"/>
      <c r="L131" s="39">
        <f t="shared" si="23"/>
        <v>543006.88</v>
      </c>
    </row>
    <row r="132" spans="1:12" ht="18.75" customHeight="1">
      <c r="A132" s="26" t="s">
        <v>125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48033</v>
      </c>
      <c r="H132" s="38">
        <v>0</v>
      </c>
      <c r="I132" s="38">
        <v>0</v>
      </c>
      <c r="J132" s="38">
        <v>0</v>
      </c>
      <c r="K132" s="38"/>
      <c r="L132" s="39">
        <f t="shared" si="23"/>
        <v>48033</v>
      </c>
    </row>
    <row r="133" spans="1:12" ht="18.75" customHeight="1">
      <c r="A133" s="26" t="s">
        <v>126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247382.61</v>
      </c>
      <c r="H133" s="38">
        <v>0</v>
      </c>
      <c r="I133" s="38">
        <v>0</v>
      </c>
      <c r="J133" s="38">
        <v>0</v>
      </c>
      <c r="K133" s="38"/>
      <c r="L133" s="39">
        <f t="shared" si="23"/>
        <v>247382.61</v>
      </c>
    </row>
    <row r="134" spans="1:12" ht="18.75" customHeight="1">
      <c r="A134" s="26" t="s">
        <v>127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219193.34</v>
      </c>
      <c r="H134" s="38">
        <v>0</v>
      </c>
      <c r="I134" s="38">
        <v>0</v>
      </c>
      <c r="J134" s="38">
        <v>0</v>
      </c>
      <c r="K134" s="38"/>
      <c r="L134" s="39">
        <f t="shared" si="23"/>
        <v>219193.34</v>
      </c>
    </row>
    <row r="135" spans="1:12" ht="18.75" customHeight="1">
      <c r="A135" s="26" t="s">
        <v>128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685730.13</v>
      </c>
      <c r="H135" s="38">
        <v>0</v>
      </c>
      <c r="I135" s="38">
        <v>0</v>
      </c>
      <c r="J135" s="38">
        <v>0</v>
      </c>
      <c r="K135" s="38"/>
      <c r="L135" s="39">
        <f t="shared" si="23"/>
        <v>685730.13</v>
      </c>
    </row>
    <row r="136" spans="1:12" ht="18.75" customHeight="1">
      <c r="A136" s="26" t="s">
        <v>129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27">
        <v>259791.23</v>
      </c>
      <c r="I136" s="38">
        <v>0</v>
      </c>
      <c r="J136" s="38">
        <v>0</v>
      </c>
      <c r="K136" s="38"/>
      <c r="L136" s="39">
        <f t="shared" si="23"/>
        <v>259791.23</v>
      </c>
    </row>
    <row r="137" spans="1:12" ht="18.75" customHeight="1">
      <c r="A137" s="26" t="s">
        <v>130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509300.8</v>
      </c>
      <c r="I137" s="38">
        <v>0</v>
      </c>
      <c r="J137" s="38">
        <v>0</v>
      </c>
      <c r="K137" s="38"/>
      <c r="L137" s="39">
        <f t="shared" si="23"/>
        <v>509300.8</v>
      </c>
    </row>
    <row r="138" spans="1:12" ht="18.75" customHeight="1">
      <c r="A138" s="26" t="s">
        <v>131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27">
        <v>224831.1</v>
      </c>
      <c r="J138" s="38">
        <v>0</v>
      </c>
      <c r="K138" s="38"/>
      <c r="L138" s="39">
        <f t="shared" si="23"/>
        <v>224831.1</v>
      </c>
    </row>
    <row r="139" spans="1:12" ht="18.75" customHeight="1">
      <c r="A139" s="26" t="s">
        <v>132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27">
        <v>567810.11</v>
      </c>
      <c r="K139" s="38"/>
      <c r="L139" s="39">
        <f t="shared" si="23"/>
        <v>567810.11</v>
      </c>
    </row>
    <row r="140" spans="1:12" ht="18.75" customHeight="1">
      <c r="A140" s="71" t="s">
        <v>140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1">
        <v>433376.35</v>
      </c>
      <c r="L140" s="42">
        <f t="shared" si="23"/>
        <v>433376.35</v>
      </c>
    </row>
    <row r="141" spans="1:12" ht="18.75" customHeight="1">
      <c r="A141" s="69"/>
      <c r="B141" s="47">
        <v>0</v>
      </c>
      <c r="C141" s="47">
        <v>0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f>J111-J140</f>
        <v>567810.11</v>
      </c>
      <c r="K141" s="47"/>
      <c r="L141" s="48"/>
    </row>
    <row r="142" ht="18" customHeight="1">
      <c r="A142" s="69"/>
    </row>
    <row r="143" ht="18" customHeight="1">
      <c r="A143" s="69"/>
    </row>
    <row r="144" ht="18" customHeight="1">
      <c r="A144" s="69"/>
    </row>
    <row r="145" ht="18" customHeight="1"/>
    <row r="146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2018-08-23T18:48:29Z</dcterms:modified>
  <cp:category/>
  <cp:version/>
  <cp:contentType/>
  <cp:contentStatus/>
</cp:coreProperties>
</file>