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<sst xmlns="http://schemas.openxmlformats.org/spreadsheetml/2006/main" count="147" uniqueCount="147">
  <si>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</si>
  <si>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</si>
  <si>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</si>
  <si>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</si>
  <si>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</si>
  <si>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</si>
  <si>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</si>
  <si>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</si>
  <si>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</si>
  <si>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</si>
  <si>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</si>
  <si>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</si>
  <si>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</si>
  <si>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</si>
  <si>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</si>
  <si>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</si>
  <si>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</si>
  <si>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</si>
  <si>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</si>
  <si>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</si>
  <si>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</si>
  <si>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</si>
  <si>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</si>
  <si>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</si>
  <si>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</si>
  <si>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</si>
  <si>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</si>
  <si>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</si>
  <si>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</si>
  <si>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</si>
  <si>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</si>
  <si>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</si>
  <si>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</si>
  <si>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</si>
  <si>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</si>
  <si>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</si>
  <si>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</si>
  <si>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</si>
  <si>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</si>
  <si>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</si>
  <si>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</si>
  <si>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</si>
  <si>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</si>
  <si>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</si>
  <si>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</si>
  <si>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</si>
  <si>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</si>
  <si>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</si>
  <si>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</si>
  <si>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</si>
  <si>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</si>
  <si>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</si>
  <si>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</si>
  <si>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</si>
  <si>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</si>
  <si>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</si>
  <si>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</si>
  <si>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</si>
  <si>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</si>
  <si>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</si>
  <si>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</si>
  <si>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</si>
  <si>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</si>
  <si>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</si>
  <si>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</si>
  <si>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</si>
  <si>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</si>
  <si>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</si>
  <si>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</si>
  <si>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</si>
  <si>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</si>
  <si>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</si>
  <si>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</si>
  <si>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</si>
  <si>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</si>
  <si>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</si>
  <si>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</si>
  <si>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</si>
  <si>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</si>
  <si>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</si>
  <si>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</si>
  <si>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</si>
  <si>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</si>
  <si>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</si>
  <si>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</si>
  <si>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</si>
  <si>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</si>
  <si>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</si>
  <si>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</si>
  <si>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</si>
  <si>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</si>
  <si>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</si>
  <si>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</si>
  <si>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</si>
  <si>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</si>
  <si>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</si>
  <si>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</si>
  <si>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</si>
  <si>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</si>
  <si>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</si>
  <si>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</si>
  <si>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</si>
  <si>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</si>
  <si>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</si>
  <si>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</si>
  <si>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</si>
  <si>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</si>
  <si>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</si>
  <si>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</si>
  <si>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</si>
  <si>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</si>
  <si>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</si>
  <si>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</si>
  <si>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</si>
  <si>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</si>
  <si>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</si>
  <si>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</si>
  <si>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</si>
  <si>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</si>
  <si>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</si>
  <si>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</si>
  <si>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</si>
  <si>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</si>
  <si>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</si>
  <si>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</si>
  <si>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</si>
  <si>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</si>
  <si>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</si>
  <si>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</si>
  <si>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</si>
  <si>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</si>
  <si>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</si>
  <si>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</si>
  <si>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</si>
  <si>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</si>
  <si>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</si>
  <si>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</si>
  <si>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</si>
  <si>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</si>
  <si>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</si>
  <si>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</si>
  <si>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</si>
  <si>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17/08/18 - VENCIMENTO 24/08/18</t>
  </si>
  <si>
    <t>6.3. Revisão de Remuneração pelo Transporte Coletivo ¹</t>
  </si>
  <si>
    <t>6.4. Revisão de Remuneração pelo Serviço Atende ²</t>
  </si>
  <si>
    <t>² Frota operacional e horas extras.</t>
  </si>
  <si>
    <t>¹ Passageiros transportados, processados pelo sistema de bilhetagem eletrônica, referentes ao período de operação de 07/05/18 a 14/05/18 (11.620 passageiros).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</si>
</sst>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/>
    </xf>
    <xf numFmtId="171" fontId="34" fillId="0" borderId="14" xfId="53" applyFont="1" applyFill="1" applyBorder="1" applyAlignment="1">
      <alignment horizontal="left" vertical="center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113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137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572731</v>
      </c>
      <c r="C7" s="9">
        <f t="shared" si="0"/>
        <v>762270</v>
      </c>
      <c r="D7" s="9">
        <f t="shared" si="0"/>
        <v>750692</v>
      </c>
      <c r="E7" s="9">
        <f t="shared" si="0"/>
        <v>509006</v>
      </c>
      <c r="F7" s="9">
        <f t="shared" si="0"/>
        <v>446440</v>
      </c>
      <c r="G7" s="9">
        <f t="shared" si="0"/>
        <v>1183133</v>
      </c>
      <c r="H7" s="9">
        <f t="shared" si="0"/>
        <v>524191</v>
      </c>
      <c r="I7" s="9">
        <f t="shared" si="0"/>
        <v>117231</v>
      </c>
      <c r="J7" s="9">
        <f t="shared" si="0"/>
        <v>312155</v>
      </c>
      <c r="K7" s="9">
        <f t="shared" si="0"/>
        <v>254416</v>
      </c>
      <c r="L7" s="9">
        <f t="shared" si="0"/>
        <v>5432265</v>
      </c>
      <c r="M7" s="49"/>
    </row>
    <row r="8" spans="1:12" ht="17.25" customHeight="1">
      <c r="A8" s="10" t="s">
        <v>95</v>
      </c>
      <c r="B8" s="11">
        <f>B9+B12+B16</f>
        <v>279212</v>
      </c>
      <c r="C8" s="11">
        <f aca="true" t="shared" si="1" ref="C8:K8">C9+C12+C16</f>
        <v>381341</v>
      </c>
      <c r="D8" s="11">
        <f t="shared" si="1"/>
        <v>349855</v>
      </c>
      <c r="E8" s="11">
        <f t="shared" si="1"/>
        <v>258252</v>
      </c>
      <c r="F8" s="11">
        <f t="shared" si="1"/>
        <v>206379</v>
      </c>
      <c r="G8" s="11">
        <f t="shared" si="1"/>
        <v>570399</v>
      </c>
      <c r="H8" s="11">
        <f t="shared" si="1"/>
        <v>280524</v>
      </c>
      <c r="I8" s="11">
        <f t="shared" si="1"/>
        <v>53047</v>
      </c>
      <c r="J8" s="11">
        <f t="shared" si="1"/>
        <v>145471</v>
      </c>
      <c r="K8" s="11">
        <f t="shared" si="1"/>
        <v>129601</v>
      </c>
      <c r="L8" s="11">
        <f aca="true" t="shared" si="2" ref="L8:L27">SUM(B8:K8)</f>
        <v>2654081</v>
      </c>
    </row>
    <row r="9" spans="1:12" ht="17.25" customHeight="1">
      <c r="A9" s="15" t="s">
        <v>16</v>
      </c>
      <c r="B9" s="13">
        <f>+B10+B11</f>
        <v>32967</v>
      </c>
      <c r="C9" s="13">
        <f aca="true" t="shared" si="3" ref="C9:K9">+C10+C11</f>
        <v>48141</v>
      </c>
      <c r="D9" s="13">
        <f t="shared" si="3"/>
        <v>38893</v>
      </c>
      <c r="E9" s="13">
        <f t="shared" si="3"/>
        <v>31398</v>
      </c>
      <c r="F9" s="13">
        <f t="shared" si="3"/>
        <v>19393</v>
      </c>
      <c r="G9" s="13">
        <f t="shared" si="3"/>
        <v>45246</v>
      </c>
      <c r="H9" s="13">
        <f t="shared" si="3"/>
        <v>40930</v>
      </c>
      <c r="I9" s="13">
        <f t="shared" si="3"/>
        <v>7051</v>
      </c>
      <c r="J9" s="13">
        <f t="shared" si="3"/>
        <v>15167</v>
      </c>
      <c r="K9" s="13">
        <f t="shared" si="3"/>
        <v>14157</v>
      </c>
      <c r="L9" s="11">
        <f t="shared" si="2"/>
        <v>293343</v>
      </c>
    </row>
    <row r="10" spans="1:12" ht="17.25" customHeight="1">
      <c r="A10" s="29" t="s">
        <v>17</v>
      </c>
      <c r="B10" s="13">
        <v>32967</v>
      </c>
      <c r="C10" s="13">
        <v>48141</v>
      </c>
      <c r="D10" s="13">
        <v>38893</v>
      </c>
      <c r="E10" s="13">
        <v>31398</v>
      </c>
      <c r="F10" s="13">
        <v>19393</v>
      </c>
      <c r="G10" s="13">
        <v>45246</v>
      </c>
      <c r="H10" s="13">
        <v>40930</v>
      </c>
      <c r="I10" s="13">
        <v>7051</v>
      </c>
      <c r="J10" s="13">
        <v>15167</v>
      </c>
      <c r="K10" s="13">
        <v>14157</v>
      </c>
      <c r="L10" s="11">
        <f t="shared" si="2"/>
        <v>293343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233960</v>
      </c>
      <c r="C12" s="17">
        <f t="shared" si="4"/>
        <v>315532</v>
      </c>
      <c r="D12" s="17">
        <f t="shared" si="4"/>
        <v>295272</v>
      </c>
      <c r="E12" s="17">
        <f t="shared" si="4"/>
        <v>215487</v>
      </c>
      <c r="F12" s="17">
        <f t="shared" si="4"/>
        <v>175088</v>
      </c>
      <c r="G12" s="17">
        <f t="shared" si="4"/>
        <v>494125</v>
      </c>
      <c r="H12" s="17">
        <f t="shared" si="4"/>
        <v>227409</v>
      </c>
      <c r="I12" s="17">
        <f t="shared" si="4"/>
        <v>43160</v>
      </c>
      <c r="J12" s="17">
        <f t="shared" si="4"/>
        <v>123618</v>
      </c>
      <c r="K12" s="17">
        <f t="shared" si="4"/>
        <v>109106</v>
      </c>
      <c r="L12" s="11">
        <f t="shared" si="2"/>
        <v>2232757</v>
      </c>
    </row>
    <row r="13" spans="1:14" s="67" customFormat="1" ht="17.25" customHeight="1">
      <c r="A13" s="74" t="s">
        <v>19</v>
      </c>
      <c r="B13" s="75">
        <v>108373</v>
      </c>
      <c r="C13" s="75">
        <v>155205</v>
      </c>
      <c r="D13" s="75">
        <v>150655</v>
      </c>
      <c r="E13" s="75">
        <v>104061</v>
      </c>
      <c r="F13" s="75">
        <v>85672</v>
      </c>
      <c r="G13" s="75">
        <v>225734</v>
      </c>
      <c r="H13" s="75">
        <v>100818</v>
      </c>
      <c r="I13" s="75">
        <v>22812</v>
      </c>
      <c r="J13" s="75">
        <v>62747</v>
      </c>
      <c r="K13" s="75">
        <v>50281</v>
      </c>
      <c r="L13" s="76">
        <f t="shared" si="2"/>
        <v>1066358</v>
      </c>
      <c r="M13" s="77"/>
      <c r="N13" s="78"/>
    </row>
    <row r="14" spans="1:13" s="67" customFormat="1" ht="17.25" customHeight="1">
      <c r="A14" s="74" t="s">
        <v>20</v>
      </c>
      <c r="B14" s="75">
        <v>111855</v>
      </c>
      <c r="C14" s="75">
        <v>139770</v>
      </c>
      <c r="D14" s="75">
        <v>130060</v>
      </c>
      <c r="E14" s="75">
        <v>97858</v>
      </c>
      <c r="F14" s="75">
        <v>80966</v>
      </c>
      <c r="G14" s="75">
        <v>246236</v>
      </c>
      <c r="H14" s="75">
        <v>106407</v>
      </c>
      <c r="I14" s="75">
        <v>16957</v>
      </c>
      <c r="J14" s="75">
        <v>55917</v>
      </c>
      <c r="K14" s="75">
        <v>53513</v>
      </c>
      <c r="L14" s="76">
        <f t="shared" si="2"/>
        <v>1039539</v>
      </c>
      <c r="M14" s="77"/>
    </row>
    <row r="15" spans="1:12" ht="17.25" customHeight="1">
      <c r="A15" s="14" t="s">
        <v>21</v>
      </c>
      <c r="B15" s="13">
        <v>13732</v>
      </c>
      <c r="C15" s="13">
        <v>20557</v>
      </c>
      <c r="D15" s="13">
        <v>14557</v>
      </c>
      <c r="E15" s="13">
        <v>13568</v>
      </c>
      <c r="F15" s="13">
        <v>8450</v>
      </c>
      <c r="G15" s="13">
        <v>22155</v>
      </c>
      <c r="H15" s="13">
        <v>20184</v>
      </c>
      <c r="I15" s="13">
        <v>3391</v>
      </c>
      <c r="J15" s="13">
        <v>4954</v>
      </c>
      <c r="K15" s="13">
        <v>5312</v>
      </c>
      <c r="L15" s="11">
        <f t="shared" si="2"/>
        <v>126860</v>
      </c>
    </row>
    <row r="16" spans="1:12" ht="17.25" customHeight="1">
      <c r="A16" s="15" t="s">
        <v>91</v>
      </c>
      <c r="B16" s="13">
        <f>B17+B18+B19</f>
        <v>12285</v>
      </c>
      <c r="C16" s="13">
        <f aca="true" t="shared" si="5" ref="C16:K16">C17+C18+C19</f>
        <v>17668</v>
      </c>
      <c r="D16" s="13">
        <f t="shared" si="5"/>
        <v>15690</v>
      </c>
      <c r="E16" s="13">
        <f t="shared" si="5"/>
        <v>11367</v>
      </c>
      <c r="F16" s="13">
        <f t="shared" si="5"/>
        <v>11898</v>
      </c>
      <c r="G16" s="13">
        <f t="shared" si="5"/>
        <v>31028</v>
      </c>
      <c r="H16" s="13">
        <f t="shared" si="5"/>
        <v>12185</v>
      </c>
      <c r="I16" s="13">
        <f t="shared" si="5"/>
        <v>2836</v>
      </c>
      <c r="J16" s="13">
        <f t="shared" si="5"/>
        <v>6686</v>
      </c>
      <c r="K16" s="13">
        <f t="shared" si="5"/>
        <v>6338</v>
      </c>
      <c r="L16" s="11">
        <f t="shared" si="2"/>
        <v>127981</v>
      </c>
    </row>
    <row r="17" spans="1:12" ht="17.25" customHeight="1">
      <c r="A17" s="14" t="s">
        <v>92</v>
      </c>
      <c r="B17" s="13">
        <v>12256</v>
      </c>
      <c r="C17" s="13">
        <v>17629</v>
      </c>
      <c r="D17" s="13">
        <v>15656</v>
      </c>
      <c r="E17" s="13">
        <v>11343</v>
      </c>
      <c r="F17" s="13">
        <v>11879</v>
      </c>
      <c r="G17" s="13">
        <v>30990</v>
      </c>
      <c r="H17" s="13">
        <v>12160</v>
      </c>
      <c r="I17" s="13">
        <v>2834</v>
      </c>
      <c r="J17" s="13">
        <v>6672</v>
      </c>
      <c r="K17" s="13">
        <v>6328</v>
      </c>
      <c r="L17" s="11">
        <f t="shared" si="2"/>
        <v>127747</v>
      </c>
    </row>
    <row r="18" spans="1:12" ht="17.25" customHeight="1">
      <c r="A18" s="14" t="s">
        <v>93</v>
      </c>
      <c r="B18" s="13">
        <v>21</v>
      </c>
      <c r="C18" s="13">
        <v>25</v>
      </c>
      <c r="D18" s="13">
        <v>22</v>
      </c>
      <c r="E18" s="13">
        <v>19</v>
      </c>
      <c r="F18" s="13">
        <v>17</v>
      </c>
      <c r="G18" s="13">
        <v>27</v>
      </c>
      <c r="H18" s="13">
        <v>23</v>
      </c>
      <c r="I18" s="13">
        <v>1</v>
      </c>
      <c r="J18" s="13">
        <v>6</v>
      </c>
      <c r="K18" s="13">
        <v>9</v>
      </c>
      <c r="L18" s="11">
        <f t="shared" si="2"/>
        <v>170</v>
      </c>
    </row>
    <row r="19" spans="1:12" ht="17.25" customHeight="1">
      <c r="A19" s="14" t="s">
        <v>94</v>
      </c>
      <c r="B19" s="13">
        <v>8</v>
      </c>
      <c r="C19" s="13">
        <v>14</v>
      </c>
      <c r="D19" s="13">
        <v>12</v>
      </c>
      <c r="E19" s="13">
        <v>5</v>
      </c>
      <c r="F19" s="13">
        <v>2</v>
      </c>
      <c r="G19" s="13">
        <v>11</v>
      </c>
      <c r="H19" s="13">
        <v>2</v>
      </c>
      <c r="I19" s="13">
        <v>1</v>
      </c>
      <c r="J19" s="13">
        <v>8</v>
      </c>
      <c r="K19" s="13">
        <v>1</v>
      </c>
      <c r="L19" s="11">
        <f t="shared" si="2"/>
        <v>64</v>
      </c>
    </row>
    <row r="20" spans="1:12" ht="17.25" customHeight="1">
      <c r="A20" s="16" t="s">
        <v>22</v>
      </c>
      <c r="B20" s="11">
        <f>+B21+B22+B23</f>
        <v>164837</v>
      </c>
      <c r="C20" s="11">
        <f aca="true" t="shared" si="6" ref="C20:K20">+C21+C22+C23</f>
        <v>193283</v>
      </c>
      <c r="D20" s="11">
        <f t="shared" si="6"/>
        <v>209347</v>
      </c>
      <c r="E20" s="11">
        <f t="shared" si="6"/>
        <v>132213</v>
      </c>
      <c r="F20" s="11">
        <f t="shared" si="6"/>
        <v>144852</v>
      </c>
      <c r="G20" s="11">
        <f t="shared" si="6"/>
        <v>404578</v>
      </c>
      <c r="H20" s="11">
        <f t="shared" si="6"/>
        <v>136683</v>
      </c>
      <c r="I20" s="11">
        <f t="shared" si="6"/>
        <v>33173</v>
      </c>
      <c r="J20" s="11">
        <f t="shared" si="6"/>
        <v>82201</v>
      </c>
      <c r="K20" s="11">
        <f t="shared" si="6"/>
        <v>68701</v>
      </c>
      <c r="L20" s="11">
        <f t="shared" si="2"/>
        <v>1569868</v>
      </c>
    </row>
    <row r="21" spans="1:13" s="67" customFormat="1" ht="17.25" customHeight="1">
      <c r="A21" s="60" t="s">
        <v>23</v>
      </c>
      <c r="B21" s="75">
        <v>85406</v>
      </c>
      <c r="C21" s="75">
        <v>109489</v>
      </c>
      <c r="D21" s="75">
        <v>121312</v>
      </c>
      <c r="E21" s="75">
        <v>73542</v>
      </c>
      <c r="F21" s="75">
        <v>79863</v>
      </c>
      <c r="G21" s="75">
        <v>204125</v>
      </c>
      <c r="H21" s="75">
        <v>73377</v>
      </c>
      <c r="I21" s="75">
        <v>19932</v>
      </c>
      <c r="J21" s="75">
        <v>46478</v>
      </c>
      <c r="K21" s="75">
        <v>35584</v>
      </c>
      <c r="L21" s="76">
        <f t="shared" si="2"/>
        <v>849108</v>
      </c>
      <c r="M21" s="77"/>
    </row>
    <row r="22" spans="1:13" s="67" customFormat="1" ht="17.25" customHeight="1">
      <c r="A22" s="60" t="s">
        <v>24</v>
      </c>
      <c r="B22" s="75">
        <v>73534</v>
      </c>
      <c r="C22" s="75">
        <v>76554</v>
      </c>
      <c r="D22" s="75">
        <v>81993</v>
      </c>
      <c r="E22" s="75">
        <v>54262</v>
      </c>
      <c r="F22" s="75">
        <v>60969</v>
      </c>
      <c r="G22" s="75">
        <v>189809</v>
      </c>
      <c r="H22" s="75">
        <v>56612</v>
      </c>
      <c r="I22" s="75">
        <v>11963</v>
      </c>
      <c r="J22" s="75">
        <v>33499</v>
      </c>
      <c r="K22" s="75">
        <v>31074</v>
      </c>
      <c r="L22" s="76">
        <f t="shared" si="2"/>
        <v>670269</v>
      </c>
      <c r="M22" s="77"/>
    </row>
    <row r="23" spans="1:12" ht="17.25" customHeight="1">
      <c r="A23" s="12" t="s">
        <v>25</v>
      </c>
      <c r="B23" s="13">
        <v>5897</v>
      </c>
      <c r="C23" s="13">
        <v>7240</v>
      </c>
      <c r="D23" s="13">
        <v>6042</v>
      </c>
      <c r="E23" s="13">
        <v>4409</v>
      </c>
      <c r="F23" s="13">
        <v>4020</v>
      </c>
      <c r="G23" s="13">
        <v>10644</v>
      </c>
      <c r="H23" s="13">
        <v>6694</v>
      </c>
      <c r="I23" s="13">
        <v>1278</v>
      </c>
      <c r="J23" s="13">
        <v>2224</v>
      </c>
      <c r="K23" s="13">
        <v>2043</v>
      </c>
      <c r="L23" s="11">
        <f t="shared" si="2"/>
        <v>50491</v>
      </c>
    </row>
    <row r="24" spans="1:13" ht="17.25" customHeight="1">
      <c r="A24" s="16" t="s">
        <v>26</v>
      </c>
      <c r="B24" s="13">
        <f>+B25+B26</f>
        <v>128682</v>
      </c>
      <c r="C24" s="13">
        <f aca="true" t="shared" si="7" ref="C24:K24">+C25+C26</f>
        <v>187646</v>
      </c>
      <c r="D24" s="13">
        <f t="shared" si="7"/>
        <v>191490</v>
      </c>
      <c r="E24" s="13">
        <f t="shared" si="7"/>
        <v>118541</v>
      </c>
      <c r="F24" s="13">
        <f t="shared" si="7"/>
        <v>95209</v>
      </c>
      <c r="G24" s="13">
        <f t="shared" si="7"/>
        <v>208156</v>
      </c>
      <c r="H24" s="13">
        <f t="shared" si="7"/>
        <v>100494</v>
      </c>
      <c r="I24" s="13">
        <f t="shared" si="7"/>
        <v>31011</v>
      </c>
      <c r="J24" s="13">
        <f t="shared" si="7"/>
        <v>84483</v>
      </c>
      <c r="K24" s="13">
        <f t="shared" si="7"/>
        <v>56114</v>
      </c>
      <c r="L24" s="11">
        <f t="shared" si="2"/>
        <v>1201826</v>
      </c>
      <c r="M24" s="50"/>
    </row>
    <row r="25" spans="1:13" ht="17.25" customHeight="1">
      <c r="A25" s="12" t="s">
        <v>111</v>
      </c>
      <c r="B25" s="13">
        <v>67573</v>
      </c>
      <c r="C25" s="13">
        <v>106342</v>
      </c>
      <c r="D25" s="13">
        <v>113342</v>
      </c>
      <c r="E25" s="13">
        <v>69187</v>
      </c>
      <c r="F25" s="13">
        <v>51184</v>
      </c>
      <c r="G25" s="13">
        <v>112969</v>
      </c>
      <c r="H25" s="13">
        <v>56533</v>
      </c>
      <c r="I25" s="13">
        <v>20110</v>
      </c>
      <c r="J25" s="13">
        <v>47416</v>
      </c>
      <c r="K25" s="13">
        <v>30336</v>
      </c>
      <c r="L25" s="11">
        <f t="shared" si="2"/>
        <v>674992</v>
      </c>
      <c r="M25" s="49"/>
    </row>
    <row r="26" spans="1:13" ht="17.25" customHeight="1">
      <c r="A26" s="12" t="s">
        <v>112</v>
      </c>
      <c r="B26" s="13">
        <v>61109</v>
      </c>
      <c r="C26" s="13">
        <v>81304</v>
      </c>
      <c r="D26" s="13">
        <v>78148</v>
      </c>
      <c r="E26" s="13">
        <v>49354</v>
      </c>
      <c r="F26" s="13">
        <v>44025</v>
      </c>
      <c r="G26" s="13">
        <v>95187</v>
      </c>
      <c r="H26" s="13">
        <v>43961</v>
      </c>
      <c r="I26" s="13">
        <v>10901</v>
      </c>
      <c r="J26" s="13">
        <v>37067</v>
      </c>
      <c r="K26" s="13">
        <v>25778</v>
      </c>
      <c r="L26" s="11">
        <f t="shared" si="2"/>
        <v>526834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6490</v>
      </c>
      <c r="I27" s="11">
        <v>0</v>
      </c>
      <c r="J27" s="11">
        <v>0</v>
      </c>
      <c r="K27" s="11">
        <v>0</v>
      </c>
      <c r="L27" s="11">
        <f t="shared" si="2"/>
        <v>6490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100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12895.91</v>
      </c>
      <c r="I35" s="19">
        <v>0</v>
      </c>
      <c r="J35" s="19">
        <v>0</v>
      </c>
      <c r="K35" s="19">
        <v>0</v>
      </c>
      <c r="L35" s="23">
        <f>SUM(B35:K35)</f>
        <v>12895.91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99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1865610.7999999998</v>
      </c>
      <c r="C47" s="22">
        <f aca="true" t="shared" si="11" ref="C47:H47">+C48+C60</f>
        <v>2775988.8600000003</v>
      </c>
      <c r="D47" s="22">
        <f t="shared" si="11"/>
        <v>3014219.0899999994</v>
      </c>
      <c r="E47" s="22">
        <f t="shared" si="11"/>
        <v>1783329.86</v>
      </c>
      <c r="F47" s="22">
        <f t="shared" si="11"/>
        <v>1593549.63</v>
      </c>
      <c r="G47" s="22">
        <f t="shared" si="11"/>
        <v>3444479.93</v>
      </c>
      <c r="H47" s="22">
        <f t="shared" si="11"/>
        <v>1765734.21</v>
      </c>
      <c r="I47" s="22">
        <f>+I48+I60</f>
        <v>611569.6</v>
      </c>
      <c r="J47" s="22">
        <f>+J48+J60</f>
        <v>1058120.19</v>
      </c>
      <c r="K47" s="22">
        <f>+K48+K60</f>
        <v>824639.78</v>
      </c>
      <c r="L47" s="22">
        <f aca="true" t="shared" si="12" ref="L47:L60">SUM(B47:K47)</f>
        <v>18737241.950000003</v>
      </c>
    </row>
    <row r="48" spans="1:12" ht="17.25" customHeight="1">
      <c r="A48" s="16" t="s">
        <v>136</v>
      </c>
      <c r="B48" s="23">
        <f>SUM(B49:B59)</f>
        <v>1848611.9999999998</v>
      </c>
      <c r="C48" s="23">
        <f aca="true" t="shared" si="13" ref="C48:K48">SUM(C49:C59)</f>
        <v>2751410.5700000003</v>
      </c>
      <c r="D48" s="23">
        <f t="shared" si="13"/>
        <v>2989812.7699999996</v>
      </c>
      <c r="E48" s="23">
        <f t="shared" si="13"/>
        <v>1759890.86</v>
      </c>
      <c r="F48" s="23">
        <f t="shared" si="13"/>
        <v>1579127.65</v>
      </c>
      <c r="G48" s="23">
        <f t="shared" si="13"/>
        <v>3417598.21</v>
      </c>
      <c r="H48" s="23">
        <f t="shared" si="13"/>
        <v>1748461.53</v>
      </c>
      <c r="I48" s="23">
        <f t="shared" si="13"/>
        <v>611569.6</v>
      </c>
      <c r="J48" s="23">
        <f t="shared" si="13"/>
        <v>1044093.84</v>
      </c>
      <c r="K48" s="23">
        <f t="shared" si="13"/>
        <v>824639.78</v>
      </c>
      <c r="L48" s="23">
        <f t="shared" si="12"/>
        <v>18575216.81</v>
      </c>
    </row>
    <row r="49" spans="1:12" ht="17.25" customHeight="1">
      <c r="A49" s="34" t="s">
        <v>43</v>
      </c>
      <c r="B49" s="23">
        <f aca="true" t="shared" si="14" ref="B49:H49">ROUND(B30*B7,2)</f>
        <v>1805419.93</v>
      </c>
      <c r="C49" s="23">
        <f t="shared" si="14"/>
        <v>2688754.97</v>
      </c>
      <c r="D49" s="23">
        <f t="shared" si="14"/>
        <v>2916663.63</v>
      </c>
      <c r="E49" s="23">
        <f t="shared" si="14"/>
        <v>1719116.86</v>
      </c>
      <c r="F49" s="23">
        <f t="shared" si="14"/>
        <v>1524369.38</v>
      </c>
      <c r="G49" s="23">
        <f t="shared" si="14"/>
        <v>3336908.31</v>
      </c>
      <c r="H49" s="23">
        <f t="shared" si="14"/>
        <v>1695181.27</v>
      </c>
      <c r="I49" s="23">
        <f>ROUND(I30*I7,2)</f>
        <v>610503.88</v>
      </c>
      <c r="J49" s="23">
        <f>ROUND(J30*J7,2)</f>
        <v>1018249.61</v>
      </c>
      <c r="K49" s="23">
        <f>ROUND(K30*K7,2)</f>
        <v>818939.66</v>
      </c>
      <c r="L49" s="23">
        <f t="shared" si="12"/>
        <v>18134107.5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12895.91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12895.91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134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3795.52</v>
      </c>
      <c r="L57" s="23">
        <f t="shared" si="12"/>
        <v>3795.52</v>
      </c>
    </row>
    <row r="58" spans="1:12" ht="17.25" customHeight="1">
      <c r="A58" s="12" t="s">
        <v>135</v>
      </c>
      <c r="B58" s="36">
        <v>39100.39</v>
      </c>
      <c r="C58" s="36">
        <v>56881.88</v>
      </c>
      <c r="D58" s="36">
        <v>66763.38</v>
      </c>
      <c r="E58" s="36">
        <v>37328.6</v>
      </c>
      <c r="F58" s="36">
        <v>51381.35</v>
      </c>
      <c r="G58" s="36">
        <v>73259.82</v>
      </c>
      <c r="H58" s="36">
        <v>36669.31</v>
      </c>
      <c r="I58" s="19">
        <v>0</v>
      </c>
      <c r="J58" s="36">
        <v>23627.19</v>
      </c>
      <c r="K58" s="19">
        <v>0</v>
      </c>
      <c r="L58" s="23">
        <f t="shared" si="12"/>
        <v>385011.92000000004</v>
      </c>
    </row>
    <row r="59" spans="1:12" ht="17.25" customHeight="1">
      <c r="A59" s="12" t="s">
        <v>139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24406.32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19">
        <v>0</v>
      </c>
      <c r="L60" s="36">
        <f t="shared" si="12"/>
        <v>162025.14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+B65+B72+B108+B109</f>
        <v>-203492.78</v>
      </c>
      <c r="C64" s="35">
        <f t="shared" si="15"/>
        <v>-228880.86000000002</v>
      </c>
      <c r="D64" s="35">
        <f t="shared" si="15"/>
        <v>-255034.87</v>
      </c>
      <c r="E64" s="35">
        <f t="shared" si="15"/>
        <v>-233162.37</v>
      </c>
      <c r="F64" s="35">
        <f t="shared" si="15"/>
        <v>-245434.97999999998</v>
      </c>
      <c r="G64" s="35">
        <f t="shared" si="15"/>
        <v>-342552.73</v>
      </c>
      <c r="H64" s="35">
        <f t="shared" si="15"/>
        <v>-225139.97</v>
      </c>
      <c r="I64" s="35">
        <f t="shared" si="15"/>
        <v>-163683.97</v>
      </c>
      <c r="J64" s="35">
        <f t="shared" si="15"/>
        <v>-64647.47</v>
      </c>
      <c r="K64" s="35">
        <f t="shared" si="15"/>
        <v>-85167.28</v>
      </c>
      <c r="L64" s="35">
        <f aca="true" t="shared" si="16" ref="L64:L115">SUM(B64:K64)</f>
        <v>-2047197.2799999998</v>
      </c>
    </row>
    <row r="65" spans="1:12" ht="18.75" customHeight="1">
      <c r="A65" s="16" t="s">
        <v>73</v>
      </c>
      <c r="B65" s="35">
        <f aca="true" t="shared" si="17" ref="B65:K65">B66+B67+B68+B69+B70+B71</f>
        <v>-185994.23</v>
      </c>
      <c r="C65" s="35">
        <f t="shared" si="17"/>
        <v>-198706.22</v>
      </c>
      <c r="D65" s="35">
        <f t="shared" si="17"/>
        <v>-175554.85</v>
      </c>
      <c r="E65" s="35">
        <f t="shared" si="17"/>
        <v>-205674.82</v>
      </c>
      <c r="F65" s="35">
        <f t="shared" si="17"/>
        <v>-170245.47</v>
      </c>
      <c r="G65" s="35">
        <f t="shared" si="17"/>
        <v>-251090.25</v>
      </c>
      <c r="H65" s="35">
        <f t="shared" si="17"/>
        <v>-163720</v>
      </c>
      <c r="I65" s="35">
        <f t="shared" si="17"/>
        <v>-28204</v>
      </c>
      <c r="J65" s="35">
        <f t="shared" si="17"/>
        <v>-60668</v>
      </c>
      <c r="K65" s="35">
        <f t="shared" si="17"/>
        <v>-56628</v>
      </c>
      <c r="L65" s="35">
        <f t="shared" si="16"/>
        <v>-1496485.84</v>
      </c>
    </row>
    <row r="66" spans="1:12" ht="18.75" customHeight="1">
      <c r="A66" s="12" t="s">
        <v>74</v>
      </c>
      <c r="B66" s="35">
        <f>-ROUND(B9*$D$3,2)</f>
        <v>-131868</v>
      </c>
      <c r="C66" s="35">
        <f aca="true" t="shared" si="18" ref="C66:K66">-ROUND(C9*$D$3,2)</f>
        <v>-192564</v>
      </c>
      <c r="D66" s="35">
        <f t="shared" si="18"/>
        <v>-155572</v>
      </c>
      <c r="E66" s="35">
        <f t="shared" si="18"/>
        <v>-125592</v>
      </c>
      <c r="F66" s="35">
        <f t="shared" si="18"/>
        <v>-77572</v>
      </c>
      <c r="G66" s="35">
        <f t="shared" si="18"/>
        <v>-180984</v>
      </c>
      <c r="H66" s="35">
        <f t="shared" si="18"/>
        <v>-163720</v>
      </c>
      <c r="I66" s="35">
        <f t="shared" si="18"/>
        <v>-28204</v>
      </c>
      <c r="J66" s="35">
        <f t="shared" si="18"/>
        <v>-60668</v>
      </c>
      <c r="K66" s="35">
        <f t="shared" si="18"/>
        <v>-56628</v>
      </c>
      <c r="L66" s="35">
        <f t="shared" si="16"/>
        <v>-1173372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-548</v>
      </c>
      <c r="C68" s="35">
        <v>-380</v>
      </c>
      <c r="D68" s="35">
        <v>-208</v>
      </c>
      <c r="E68" s="35">
        <v>-536</v>
      </c>
      <c r="F68" s="35">
        <v>-424</v>
      </c>
      <c r="G68" s="35">
        <v>-196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-2292</v>
      </c>
    </row>
    <row r="69" spans="1:12" ht="18.75" customHeight="1">
      <c r="A69" s="12" t="s">
        <v>102</v>
      </c>
      <c r="B69" s="35">
        <v>-4912</v>
      </c>
      <c r="C69" s="35">
        <v>-1512</v>
      </c>
      <c r="D69" s="35">
        <v>-1904</v>
      </c>
      <c r="E69" s="35">
        <v>-2596</v>
      </c>
      <c r="F69" s="35">
        <v>-1764</v>
      </c>
      <c r="G69" s="35">
        <v>-1036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-13724</v>
      </c>
    </row>
    <row r="70" spans="1:12" ht="18.75" customHeight="1">
      <c r="A70" s="12" t="s">
        <v>52</v>
      </c>
      <c r="B70" s="35">
        <v>-48666.23</v>
      </c>
      <c r="C70" s="35">
        <v>-4250.22</v>
      </c>
      <c r="D70" s="35">
        <v>-17870.85</v>
      </c>
      <c r="E70" s="35">
        <v>-76950.82</v>
      </c>
      <c r="F70" s="35">
        <v>-90485.47</v>
      </c>
      <c r="G70" s="35">
        <v>-68874.25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-307097.83999999997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SUM(B73:B107)</f>
        <v>-32678</v>
      </c>
      <c r="C72" s="63">
        <f t="shared" si="19"/>
        <v>-19699.22</v>
      </c>
      <c r="D72" s="35">
        <f t="shared" si="19"/>
        <v>-102277.45999999999</v>
      </c>
      <c r="E72" s="63">
        <f t="shared" si="19"/>
        <v>-33038.8</v>
      </c>
      <c r="F72" s="35">
        <f t="shared" si="19"/>
        <v>-58938.95</v>
      </c>
      <c r="G72" s="35">
        <f t="shared" si="19"/>
        <v>-70085.2</v>
      </c>
      <c r="H72" s="63">
        <f t="shared" si="19"/>
        <v>-31336.91</v>
      </c>
      <c r="I72" s="35">
        <f t="shared" si="19"/>
        <v>-135479.97</v>
      </c>
      <c r="J72" s="63">
        <f t="shared" si="19"/>
        <v>-13191.49</v>
      </c>
      <c r="K72" s="63">
        <f t="shared" si="19"/>
        <v>-28539.28</v>
      </c>
      <c r="L72" s="63">
        <f t="shared" si="16"/>
        <v>-525265.28</v>
      </c>
    </row>
    <row r="73" spans="1:12" ht="18.75" customHeight="1">
      <c r="A73" s="12" t="s">
        <v>140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0</v>
      </c>
      <c r="G75" s="19">
        <v>0</v>
      </c>
      <c r="H75" s="19">
        <v>0</v>
      </c>
      <c r="I75" s="44">
        <v>-2488.9</v>
      </c>
      <c r="J75" s="19">
        <v>0</v>
      </c>
      <c r="K75" s="19">
        <v>-380.65</v>
      </c>
      <c r="L75" s="63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-13249.13</v>
      </c>
      <c r="C77" s="35">
        <v>-19233.48</v>
      </c>
      <c r="D77" s="35">
        <v>-18182.17</v>
      </c>
      <c r="E77" s="35">
        <v>-12750.43</v>
      </c>
      <c r="F77" s="35">
        <v>-11294.78</v>
      </c>
      <c r="G77" s="35">
        <v>-26700.44</v>
      </c>
      <c r="H77" s="35">
        <v>-13073.91</v>
      </c>
      <c r="I77" s="35">
        <v>-4596.09</v>
      </c>
      <c r="J77" s="35">
        <v>-9475.22</v>
      </c>
      <c r="K77" s="35">
        <v>-6226.96</v>
      </c>
      <c r="L77" s="63">
        <f t="shared" si="16"/>
        <v>-134782.61000000002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35">
        <v>-19428.87</v>
      </c>
      <c r="C79" s="35">
        <v>-438.43</v>
      </c>
      <c r="D79" s="35">
        <v>-83020.86</v>
      </c>
      <c r="E79" s="35">
        <v>-20288.37</v>
      </c>
      <c r="F79" s="35">
        <v>-47644.17</v>
      </c>
      <c r="G79" s="35">
        <v>-42378.08</v>
      </c>
      <c r="H79" s="35">
        <v>-18263</v>
      </c>
      <c r="I79" s="19">
        <v>0</v>
      </c>
      <c r="J79" s="35">
        <v>-3716.27</v>
      </c>
      <c r="K79" s="35">
        <v>-21931.67</v>
      </c>
      <c r="L79" s="35">
        <f t="shared" si="16"/>
        <v>-257109.72000000003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105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106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107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109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131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133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/>
      <c r="M107" s="52"/>
    </row>
    <row r="108" spans="1:13" ht="18.75" customHeight="1">
      <c r="A108" s="16" t="s">
        <v>143</v>
      </c>
      <c r="B108" s="63">
        <v>34901.72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63">
        <f t="shared" si="16"/>
        <v>34901.72</v>
      </c>
      <c r="M108" s="52"/>
    </row>
    <row r="109" spans="1:13" ht="18.75" customHeight="1">
      <c r="A109" s="16" t="s">
        <v>144</v>
      </c>
      <c r="B109" s="63">
        <v>-19722.27</v>
      </c>
      <c r="C109" s="63">
        <v>-10475.42</v>
      </c>
      <c r="D109" s="63">
        <v>22797.44</v>
      </c>
      <c r="E109" s="63">
        <v>5551.25</v>
      </c>
      <c r="F109" s="63">
        <v>-16250.56</v>
      </c>
      <c r="G109" s="63">
        <v>-21377.28</v>
      </c>
      <c r="H109" s="63">
        <v>-30083.06</v>
      </c>
      <c r="I109" s="19">
        <v>0</v>
      </c>
      <c r="J109" s="63">
        <v>9212.02</v>
      </c>
      <c r="K109" s="19">
        <v>0</v>
      </c>
      <c r="L109" s="19">
        <f>SUM(B109:K109)</f>
        <v>-60347.880000000005</v>
      </c>
      <c r="M109" s="53"/>
    </row>
    <row r="110" spans="1:13" ht="18.75" customHeight="1">
      <c r="A110" s="16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  <c r="L110" s="31">
        <f t="shared" si="16"/>
        <v>0</v>
      </c>
      <c r="M110" s="51"/>
    </row>
    <row r="111" spans="1:13" ht="18.75" customHeight="1">
      <c r="A111" s="16" t="s">
        <v>81</v>
      </c>
      <c r="B111" s="24">
        <f aca="true" t="shared" si="20" ref="B111:H111">+B112+B113</f>
        <v>1664841.4899999998</v>
      </c>
      <c r="C111" s="24">
        <f t="shared" si="20"/>
        <v>2547108</v>
      </c>
      <c r="D111" s="24">
        <f t="shared" si="20"/>
        <v>2759184.2199999993</v>
      </c>
      <c r="E111" s="24">
        <f t="shared" si="20"/>
        <v>1550167.49</v>
      </c>
      <c r="F111" s="24">
        <f t="shared" si="20"/>
        <v>1349943.23</v>
      </c>
      <c r="G111" s="24">
        <f t="shared" si="20"/>
        <v>3101927.1999999997</v>
      </c>
      <c r="H111" s="24">
        <f t="shared" si="20"/>
        <v>1553404.62</v>
      </c>
      <c r="I111" s="24">
        <f>+I112+I113</f>
        <v>447885.63</v>
      </c>
      <c r="J111" s="24">
        <f>+J112+J113</f>
        <v>993472.72</v>
      </c>
      <c r="K111" s="24">
        <f>+K112+K113</f>
        <v>739472.5</v>
      </c>
      <c r="L111" s="45">
        <f t="shared" si="16"/>
        <v>16707407.100000001</v>
      </c>
      <c r="M111" s="72"/>
    </row>
    <row r="112" spans="1:13" ht="18" customHeight="1">
      <c r="A112" s="16" t="s">
        <v>80</v>
      </c>
      <c r="B112" s="24">
        <f aca="true" t="shared" si="21" ref="B112:K112">+B48+B65+B72+B108</f>
        <v>1664841.4899999998</v>
      </c>
      <c r="C112" s="24">
        <f t="shared" si="21"/>
        <v>2533005.13</v>
      </c>
      <c r="D112" s="24">
        <f t="shared" si="21"/>
        <v>2711980.4599999995</v>
      </c>
      <c r="E112" s="24">
        <f t="shared" si="21"/>
        <v>1521177.24</v>
      </c>
      <c r="F112" s="24">
        <f t="shared" si="21"/>
        <v>1349943.23</v>
      </c>
      <c r="G112" s="24">
        <f t="shared" si="21"/>
        <v>3096422.76</v>
      </c>
      <c r="H112" s="24">
        <f t="shared" si="21"/>
        <v>1553404.62</v>
      </c>
      <c r="I112" s="24">
        <f t="shared" si="21"/>
        <v>447885.63</v>
      </c>
      <c r="J112" s="24">
        <f t="shared" si="21"/>
        <v>970234.35</v>
      </c>
      <c r="K112" s="24">
        <f t="shared" si="21"/>
        <v>739472.5</v>
      </c>
      <c r="L112" s="45">
        <f t="shared" si="16"/>
        <v>16588367.41</v>
      </c>
      <c r="M112" s="51"/>
    </row>
    <row r="113" spans="1:13" ht="18.75" customHeight="1">
      <c r="A113" s="16" t="s">
        <v>97</v>
      </c>
      <c r="B113" s="24">
        <f aca="true" t="shared" si="22" ref="B113:K113">IF(+B60+B109+B114&lt;0,0,(B60+B109+B114))</f>
        <v>0</v>
      </c>
      <c r="C113" s="24">
        <f t="shared" si="22"/>
        <v>14102.87</v>
      </c>
      <c r="D113" s="24">
        <f t="shared" si="22"/>
        <v>47203.759999999995</v>
      </c>
      <c r="E113" s="24">
        <f t="shared" si="22"/>
        <v>28990.25</v>
      </c>
      <c r="F113" s="24">
        <f t="shared" si="22"/>
        <v>0</v>
      </c>
      <c r="G113" s="24">
        <f t="shared" si="22"/>
        <v>5504.440000000002</v>
      </c>
      <c r="H113" s="24">
        <f t="shared" si="22"/>
        <v>0</v>
      </c>
      <c r="I113" s="19">
        <f t="shared" si="22"/>
        <v>0</v>
      </c>
      <c r="J113" s="24">
        <f t="shared" si="22"/>
        <v>23238.370000000003</v>
      </c>
      <c r="K113" s="24">
        <f t="shared" si="22"/>
        <v>0</v>
      </c>
      <c r="L113" s="45">
        <f t="shared" si="16"/>
        <v>119039.69</v>
      </c>
      <c r="M113" s="73"/>
    </row>
    <row r="114" spans="1:14" ht="18.75" customHeight="1">
      <c r="A114" s="16" t="s">
        <v>82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31">
        <f t="shared" si="16"/>
        <v>0</v>
      </c>
      <c r="N114" s="54"/>
    </row>
    <row r="115" spans="1:12" ht="18.75" customHeight="1">
      <c r="A115" s="16" t="s">
        <v>98</v>
      </c>
      <c r="B115" s="63">
        <f>IF(B109+B60+B114&lt;0,B109+B60+B74+B114,0)</f>
        <v>-2723.470000000001</v>
      </c>
      <c r="C115" s="19">
        <v>0</v>
      </c>
      <c r="D115" s="19">
        <v>0</v>
      </c>
      <c r="E115" s="19">
        <v>0</v>
      </c>
      <c r="F115" s="63">
        <f>IF(F109+F60+F114&lt;0,F109+F60+F74+F114,0)</f>
        <v>-1828.58</v>
      </c>
      <c r="G115" s="19">
        <v>0</v>
      </c>
      <c r="H115" s="63">
        <f>IF(H109+H60+H114&lt;0,H109+H60+H74+H114,0)</f>
        <v>-12810.380000000001</v>
      </c>
      <c r="I115" s="19">
        <v>0</v>
      </c>
      <c r="J115" s="19">
        <v>0</v>
      </c>
      <c r="K115" s="19"/>
      <c r="L115" s="45">
        <f t="shared" si="16"/>
        <v>-17362.43</v>
      </c>
    </row>
    <row r="116" spans="1:12" ht="18.75" customHeight="1">
      <c r="A116" s="2"/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/>
      <c r="L116" s="20"/>
    </row>
    <row r="117" spans="1:12" ht="18.75" customHeight="1">
      <c r="A117" s="37"/>
      <c r="B117" s="37"/>
      <c r="C117" s="37"/>
      <c r="D117" s="37"/>
      <c r="E117" s="37"/>
      <c r="F117" s="37"/>
      <c r="G117" s="89"/>
      <c r="H117" s="37"/>
      <c r="I117" s="37"/>
      <c r="J117" s="37"/>
      <c r="K117" s="37"/>
      <c r="L117" s="37"/>
    </row>
    <row r="118" spans="1:12" ht="18.75" customHeight="1">
      <c r="A118" s="8"/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/>
      <c r="L118" s="43"/>
    </row>
    <row r="119" spans="1:13" ht="18.75" customHeight="1">
      <c r="A119" s="25" t="s">
        <v>68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/>
      <c r="L119" s="39">
        <f>SUM(L120:L140)</f>
        <v>16707407.140000002</v>
      </c>
      <c r="M119" s="51"/>
    </row>
    <row r="120" spans="1:12" ht="18.75" customHeight="1">
      <c r="A120" s="26" t="s">
        <v>69</v>
      </c>
      <c r="B120" s="27">
        <v>206513.37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206513.37</v>
      </c>
    </row>
    <row r="121" spans="1:12" ht="18.75" customHeight="1">
      <c r="A121" s="26" t="s">
        <v>70</v>
      </c>
      <c r="B121" s="27">
        <v>1458328.1199999999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1458328.1199999999</v>
      </c>
    </row>
    <row r="122" spans="1:12" ht="18.75" customHeight="1">
      <c r="A122" s="26" t="s">
        <v>71</v>
      </c>
      <c r="B122" s="38">
        <v>0</v>
      </c>
      <c r="C122" s="27">
        <v>2547108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2547108</v>
      </c>
    </row>
    <row r="123" spans="1:12" ht="18.75" customHeight="1">
      <c r="A123" s="26" t="s">
        <v>72</v>
      </c>
      <c r="B123" s="38">
        <v>0</v>
      </c>
      <c r="C123" s="38">
        <v>0</v>
      </c>
      <c r="D123" s="27">
        <v>2569345.12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aca="true" t="shared" si="23" ref="L123:L140">SUM(B123:K123)</f>
        <v>2569345.12</v>
      </c>
    </row>
    <row r="124" spans="1:12" ht="18.75" customHeight="1">
      <c r="A124" s="26" t="s">
        <v>115</v>
      </c>
      <c r="B124" s="38">
        <v>0</v>
      </c>
      <c r="C124" s="38">
        <v>0</v>
      </c>
      <c r="D124" s="27">
        <v>189839.1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189839.1</v>
      </c>
    </row>
    <row r="125" spans="1:12" ht="18.75" customHeight="1">
      <c r="A125" s="26" t="s">
        <v>116</v>
      </c>
      <c r="B125" s="38">
        <v>0</v>
      </c>
      <c r="C125" s="38">
        <v>0</v>
      </c>
      <c r="D125" s="38">
        <v>0</v>
      </c>
      <c r="E125" s="27">
        <v>1534665.83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1534665.83</v>
      </c>
    </row>
    <row r="126" spans="1:12" ht="18.75" customHeight="1">
      <c r="A126" s="26" t="s">
        <v>117</v>
      </c>
      <c r="B126" s="38">
        <v>0</v>
      </c>
      <c r="C126" s="38">
        <v>0</v>
      </c>
      <c r="D126" s="38">
        <v>0</v>
      </c>
      <c r="E126" s="27">
        <v>15501.67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15501.67</v>
      </c>
    </row>
    <row r="127" spans="1:12" ht="18.75" customHeight="1">
      <c r="A127" s="26" t="s">
        <v>118</v>
      </c>
      <c r="B127" s="38">
        <v>0</v>
      </c>
      <c r="C127" s="38">
        <v>0</v>
      </c>
      <c r="D127" s="38">
        <v>0</v>
      </c>
      <c r="E127" s="38">
        <v>0</v>
      </c>
      <c r="F127" s="27">
        <v>389728.61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389728.61</v>
      </c>
    </row>
    <row r="128" spans="1:12" ht="18.75" customHeight="1">
      <c r="A128" s="26" t="s">
        <v>119</v>
      </c>
      <c r="B128" s="38">
        <v>0</v>
      </c>
      <c r="C128" s="38">
        <v>0</v>
      </c>
      <c r="D128" s="38">
        <v>0</v>
      </c>
      <c r="E128" s="38">
        <v>0</v>
      </c>
      <c r="F128" s="27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0</v>
      </c>
    </row>
    <row r="129" spans="1:12" ht="18.75" customHeight="1">
      <c r="A129" s="26" t="s">
        <v>120</v>
      </c>
      <c r="B129" s="38">
        <v>0</v>
      </c>
      <c r="C129" s="38">
        <v>0</v>
      </c>
      <c r="D129" s="38">
        <v>0</v>
      </c>
      <c r="E129" s="38">
        <v>0</v>
      </c>
      <c r="F129" s="27">
        <v>95980.97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95980.97</v>
      </c>
    </row>
    <row r="130" spans="1:12" ht="18.75" customHeight="1">
      <c r="A130" s="26" t="s">
        <v>121</v>
      </c>
      <c r="B130" s="64">
        <v>0</v>
      </c>
      <c r="C130" s="64">
        <v>0</v>
      </c>
      <c r="D130" s="64">
        <v>0</v>
      </c>
      <c r="E130" s="64">
        <v>0</v>
      </c>
      <c r="F130" s="65">
        <v>864233.66</v>
      </c>
      <c r="G130" s="64">
        <v>0</v>
      </c>
      <c r="H130" s="64">
        <v>0</v>
      </c>
      <c r="I130" s="64">
        <v>0</v>
      </c>
      <c r="J130" s="64">
        <v>0</v>
      </c>
      <c r="K130" s="64"/>
      <c r="L130" s="39">
        <f t="shared" si="23"/>
        <v>864233.66</v>
      </c>
    </row>
    <row r="131" spans="1:12" ht="18.75" customHeight="1">
      <c r="A131" s="26" t="s">
        <v>122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934463.57</v>
      </c>
      <c r="H131" s="38">
        <v>0</v>
      </c>
      <c r="I131" s="38">
        <v>0</v>
      </c>
      <c r="J131" s="38">
        <v>0</v>
      </c>
      <c r="K131" s="38"/>
      <c r="L131" s="39">
        <f t="shared" si="23"/>
        <v>934463.57</v>
      </c>
    </row>
    <row r="132" spans="1:12" ht="18.75" customHeight="1">
      <c r="A132" s="26" t="s">
        <v>123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64939.71</v>
      </c>
      <c r="H132" s="38">
        <v>0</v>
      </c>
      <c r="I132" s="38">
        <v>0</v>
      </c>
      <c r="J132" s="38">
        <v>0</v>
      </c>
      <c r="K132" s="38"/>
      <c r="L132" s="39">
        <f t="shared" si="23"/>
        <v>64939.71</v>
      </c>
    </row>
    <row r="133" spans="1:12" ht="18.75" customHeight="1">
      <c r="A133" s="26" t="s">
        <v>124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427355.6</v>
      </c>
      <c r="H133" s="38">
        <v>0</v>
      </c>
      <c r="I133" s="38">
        <v>0</v>
      </c>
      <c r="J133" s="38">
        <v>0</v>
      </c>
      <c r="K133" s="38"/>
      <c r="L133" s="39">
        <f t="shared" si="23"/>
        <v>427355.6</v>
      </c>
    </row>
    <row r="134" spans="1:12" ht="18.75" customHeight="1">
      <c r="A134" s="26" t="s">
        <v>125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440312.27</v>
      </c>
      <c r="H134" s="38">
        <v>0</v>
      </c>
      <c r="I134" s="38">
        <v>0</v>
      </c>
      <c r="J134" s="38">
        <v>0</v>
      </c>
      <c r="K134" s="38"/>
      <c r="L134" s="39">
        <f t="shared" si="23"/>
        <v>440312.27</v>
      </c>
    </row>
    <row r="135" spans="1:12" ht="18.75" customHeight="1">
      <c r="A135" s="26" t="s">
        <v>126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1234856.06</v>
      </c>
      <c r="H135" s="38">
        <v>0</v>
      </c>
      <c r="I135" s="38">
        <v>0</v>
      </c>
      <c r="J135" s="38">
        <v>0</v>
      </c>
      <c r="K135" s="38"/>
      <c r="L135" s="39">
        <f t="shared" si="23"/>
        <v>1234856.06</v>
      </c>
    </row>
    <row r="136" spans="1:12" ht="18.75" customHeight="1">
      <c r="A136" s="26" t="s">
        <v>127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524274.06</v>
      </c>
      <c r="I136" s="38">
        <v>0</v>
      </c>
      <c r="J136" s="38">
        <v>0</v>
      </c>
      <c r="K136" s="38"/>
      <c r="L136" s="39">
        <f t="shared" si="23"/>
        <v>524274.06</v>
      </c>
    </row>
    <row r="137" spans="1:12" ht="18.75" customHeight="1">
      <c r="A137" s="26" t="s">
        <v>128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1029130.57</v>
      </c>
      <c r="I137" s="38">
        <v>0</v>
      </c>
      <c r="J137" s="38">
        <v>0</v>
      </c>
      <c r="K137" s="38"/>
      <c r="L137" s="39">
        <f t="shared" si="23"/>
        <v>1029130.57</v>
      </c>
    </row>
    <row r="138" spans="1:12" ht="18.75" customHeight="1">
      <c r="A138" s="26" t="s">
        <v>129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447885.63</v>
      </c>
      <c r="J138" s="38">
        <v>0</v>
      </c>
      <c r="K138" s="38"/>
      <c r="L138" s="39">
        <f t="shared" si="23"/>
        <v>447885.63</v>
      </c>
    </row>
    <row r="139" spans="1:12" ht="18.75" customHeight="1">
      <c r="A139" s="26" t="s">
        <v>130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27">
        <v>993472.72</v>
      </c>
      <c r="K139" s="38"/>
      <c r="L139" s="39">
        <f t="shared" si="23"/>
        <v>993472.72</v>
      </c>
    </row>
    <row r="140" spans="1:12" ht="18.75" customHeight="1">
      <c r="A140" s="71" t="s">
        <v>138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v>739472.5</v>
      </c>
      <c r="L140" s="42">
        <f t="shared" si="23"/>
        <v>739472.5</v>
      </c>
    </row>
    <row r="141" spans="1:12" ht="18.75" customHeight="1">
      <c r="A141" s="88" t="s">
        <v>146</v>
      </c>
      <c r="B141" s="88"/>
      <c r="C141" s="88"/>
      <c r="D141" s="88"/>
      <c r="E141" s="88"/>
      <c r="F141" s="47">
        <v>0</v>
      </c>
      <c r="G141" s="47">
        <v>0</v>
      </c>
      <c r="H141" s="47">
        <v>0</v>
      </c>
      <c r="I141" s="47">
        <v>0</v>
      </c>
      <c r="J141" s="47">
        <f>J111-J140</f>
        <v>993472.72</v>
      </c>
      <c r="K141" s="47"/>
      <c r="L141" s="48"/>
    </row>
    <row r="142" ht="18" customHeight="1">
      <c r="A142" s="69" t="s">
        <v>145</v>
      </c>
    </row>
    <row r="143" ht="18" customHeight="1">
      <c r="A143" s="69"/>
    </row>
    <row r="144" ht="18" customHeight="1">
      <c r="A144" s="69"/>
    </row>
    <row r="145" ht="18" customHeight="1"/>
    <row r="146" ht="18" customHeight="1"/>
  </sheetData>
  <sheetProtection/>
  <mergeCells count="9">
    <mergeCell ref="A141:E141"/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2018-08-23T18:43:16Z</dcterms:modified>
  <cp:category/>
  <cp:version/>
  <cp:contentType/>
  <cp:contentStatus/>
</cp:coreProperties>
</file>