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<sst xmlns="http://schemas.openxmlformats.org/spreadsheetml/2006/main" count="145" uniqueCount="145">
  <si>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</si>
  <si>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</si>
  <si>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</si>
  <si>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</si>
  <si>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</si>
  <si>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</si>
  <si>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</si>
  <si>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</si>
  <si>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</si>
  <si>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</si>
  <si>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</si>
  <si>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</si>
  <si>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</si>
  <si>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</si>
  <si>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</si>
  <si>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</si>
  <si>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</si>
  <si>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</si>
  <si>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</si>
  <si>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</si>
  <si>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</si>
  <si>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</si>
  <si>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</si>
  <si>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</si>
  <si>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</si>
  <si>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</si>
  <si>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</si>
  <si>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</si>
  <si>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</si>
  <si>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</si>
  <si>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</si>
  <si>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</si>
  <si>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</si>
  <si>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</si>
  <si>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</si>
  <si>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</si>
  <si>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</si>
  <si>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</si>
  <si>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</si>
  <si>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</si>
  <si>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</si>
  <si>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</si>
  <si>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</si>
  <si>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</si>
  <si>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</si>
  <si>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</si>
  <si>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</si>
  <si>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</si>
  <si>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</si>
  <si>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</si>
  <si>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</si>
  <si>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</si>
  <si>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</si>
  <si>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</si>
  <si>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</si>
  <si>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</si>
  <si>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</si>
  <si>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</si>
  <si>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</si>
  <si>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</si>
  <si>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</si>
  <si>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</si>
  <si>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</si>
  <si>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</si>
  <si>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</si>
  <si>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</si>
  <si>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</si>
  <si>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</si>
  <si>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</si>
  <si>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</si>
  <si>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</si>
  <si>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</si>
  <si>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</si>
  <si>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</si>
  <si>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</si>
  <si>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</si>
  <si>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</si>
  <si>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</si>
  <si>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</si>
  <si>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</si>
  <si>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</si>
  <si>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</si>
  <si>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</si>
  <si>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</si>
  <si>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</si>
  <si>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</si>
  <si>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</si>
  <si>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</si>
  <si>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</si>
  <si>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</si>
  <si>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</si>
  <si>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</si>
  <si>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</si>
  <si>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</si>
  <si>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</si>
  <si>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</si>
  <si>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</si>
  <si>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</si>
  <si>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</si>
  <si>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</si>
  <si>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</si>
  <si>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</si>
  <si>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</si>
  <si>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</si>
  <si>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</si>
  <si>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</si>
  <si>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</si>
  <si>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</si>
  <si>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</si>
  <si>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</si>
  <si>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</si>
  <si>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</si>
  <si>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</si>
  <si>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</si>
  <si>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</si>
  <si>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</si>
  <si>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</si>
  <si>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</si>
  <si>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</si>
  <si>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</si>
  <si>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</si>
  <si>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</si>
  <si>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</si>
  <si>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</si>
  <si>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</si>
  <si>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</si>
  <si>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</si>
  <si>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</si>
  <si>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</si>
  <si>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</si>
  <si>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</si>
  <si>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</si>
  <si>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</si>
  <si>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</si>
  <si>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</si>
  <si>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</si>
  <si>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</si>
  <si>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</si>
  <si>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</si>
  <si>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</si>
  <si>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</si>
  <si>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</si>
  <si>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</si>
  <si>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</si>
  <si>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16/08/18 - VENCIMENTO 23/08/18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</si>
</sst>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585117</v>
      </c>
      <c r="C7" s="9">
        <f t="shared" si="0"/>
        <v>772019</v>
      </c>
      <c r="D7" s="9">
        <f t="shared" si="0"/>
        <v>753311</v>
      </c>
      <c r="E7" s="9">
        <f t="shared" si="0"/>
        <v>517928</v>
      </c>
      <c r="F7" s="9">
        <f t="shared" si="0"/>
        <v>456513</v>
      </c>
      <c r="G7" s="9">
        <f t="shared" si="0"/>
        <v>1202970</v>
      </c>
      <c r="H7" s="9">
        <f t="shared" si="0"/>
        <v>541504</v>
      </c>
      <c r="I7" s="9">
        <f t="shared" si="0"/>
        <v>120155</v>
      </c>
      <c r="J7" s="9">
        <f t="shared" si="0"/>
        <v>307979</v>
      </c>
      <c r="K7" s="9">
        <f t="shared" si="0"/>
        <v>259795</v>
      </c>
      <c r="L7" s="9">
        <f t="shared" si="0"/>
        <v>5517291</v>
      </c>
      <c r="M7" s="49"/>
    </row>
    <row r="8" spans="1:12" ht="17.25" customHeight="1">
      <c r="A8" s="10" t="s">
        <v>95</v>
      </c>
      <c r="B8" s="11">
        <f>B9+B12+B16</f>
        <v>285300</v>
      </c>
      <c r="C8" s="11">
        <f aca="true" t="shared" si="1" ref="C8:K8">C9+C12+C16</f>
        <v>387947</v>
      </c>
      <c r="D8" s="11">
        <f t="shared" si="1"/>
        <v>352297</v>
      </c>
      <c r="E8" s="11">
        <f t="shared" si="1"/>
        <v>263659</v>
      </c>
      <c r="F8" s="11">
        <f t="shared" si="1"/>
        <v>211120</v>
      </c>
      <c r="G8" s="11">
        <f t="shared" si="1"/>
        <v>578405</v>
      </c>
      <c r="H8" s="11">
        <f t="shared" si="1"/>
        <v>290295</v>
      </c>
      <c r="I8" s="11">
        <f t="shared" si="1"/>
        <v>55458</v>
      </c>
      <c r="J8" s="11">
        <f t="shared" si="1"/>
        <v>144182</v>
      </c>
      <c r="K8" s="11">
        <f t="shared" si="1"/>
        <v>131373</v>
      </c>
      <c r="L8" s="11">
        <f aca="true" t="shared" si="2" ref="L8:L27">SUM(B8:K8)</f>
        <v>2700036</v>
      </c>
    </row>
    <row r="9" spans="1:12" ht="17.25" customHeight="1">
      <c r="A9" s="15" t="s">
        <v>16</v>
      </c>
      <c r="B9" s="13">
        <f>+B10+B11</f>
        <v>32149</v>
      </c>
      <c r="C9" s="13">
        <f aca="true" t="shared" si="3" ref="C9:K9">+C10+C11</f>
        <v>46616</v>
      </c>
      <c r="D9" s="13">
        <f t="shared" si="3"/>
        <v>36578</v>
      </c>
      <c r="E9" s="13">
        <f t="shared" si="3"/>
        <v>30550</v>
      </c>
      <c r="F9" s="13">
        <f t="shared" si="3"/>
        <v>19185</v>
      </c>
      <c r="G9" s="13">
        <f t="shared" si="3"/>
        <v>44253</v>
      </c>
      <c r="H9" s="13">
        <f t="shared" si="3"/>
        <v>41419</v>
      </c>
      <c r="I9" s="13">
        <f t="shared" si="3"/>
        <v>7290</v>
      </c>
      <c r="J9" s="13">
        <f t="shared" si="3"/>
        <v>14081</v>
      </c>
      <c r="K9" s="13">
        <f t="shared" si="3"/>
        <v>13569</v>
      </c>
      <c r="L9" s="11">
        <f t="shared" si="2"/>
        <v>285690</v>
      </c>
    </row>
    <row r="10" spans="1:12" ht="17.25" customHeight="1">
      <c r="A10" s="29" t="s">
        <v>17</v>
      </c>
      <c r="B10" s="13">
        <v>32149</v>
      </c>
      <c r="C10" s="13">
        <v>46616</v>
      </c>
      <c r="D10" s="13">
        <v>36578</v>
      </c>
      <c r="E10" s="13">
        <v>30550</v>
      </c>
      <c r="F10" s="13">
        <v>19185</v>
      </c>
      <c r="G10" s="13">
        <v>44253</v>
      </c>
      <c r="H10" s="13">
        <v>41419</v>
      </c>
      <c r="I10" s="13">
        <v>7290</v>
      </c>
      <c r="J10" s="13">
        <v>14081</v>
      </c>
      <c r="K10" s="13">
        <v>13569</v>
      </c>
      <c r="L10" s="11">
        <f t="shared" si="2"/>
        <v>285690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240690</v>
      </c>
      <c r="C12" s="17">
        <f t="shared" si="4"/>
        <v>323296</v>
      </c>
      <c r="D12" s="17">
        <f t="shared" si="4"/>
        <v>299867</v>
      </c>
      <c r="E12" s="17">
        <f t="shared" si="4"/>
        <v>221630</v>
      </c>
      <c r="F12" s="17">
        <f t="shared" si="4"/>
        <v>179929</v>
      </c>
      <c r="G12" s="17">
        <f t="shared" si="4"/>
        <v>502443</v>
      </c>
      <c r="H12" s="17">
        <f t="shared" si="4"/>
        <v>236179</v>
      </c>
      <c r="I12" s="17">
        <f t="shared" si="4"/>
        <v>45322</v>
      </c>
      <c r="J12" s="17">
        <f t="shared" si="4"/>
        <v>123373</v>
      </c>
      <c r="K12" s="17">
        <f t="shared" si="4"/>
        <v>111319</v>
      </c>
      <c r="L12" s="11">
        <f t="shared" si="2"/>
        <v>2284048</v>
      </c>
    </row>
    <row r="13" spans="1:14" s="67" customFormat="1" ht="17.25" customHeight="1">
      <c r="A13" s="74" t="s">
        <v>19</v>
      </c>
      <c r="B13" s="75">
        <v>110117</v>
      </c>
      <c r="C13" s="75">
        <v>156733</v>
      </c>
      <c r="D13" s="75">
        <v>151381</v>
      </c>
      <c r="E13" s="75">
        <v>106688</v>
      </c>
      <c r="F13" s="75">
        <v>87608</v>
      </c>
      <c r="G13" s="75">
        <v>227698</v>
      </c>
      <c r="H13" s="75">
        <v>103329</v>
      </c>
      <c r="I13" s="75">
        <v>23711</v>
      </c>
      <c r="J13" s="75">
        <v>61808</v>
      </c>
      <c r="K13" s="75">
        <v>51085</v>
      </c>
      <c r="L13" s="76">
        <f t="shared" si="2"/>
        <v>1080158</v>
      </c>
      <c r="M13" s="77"/>
      <c r="N13" s="78"/>
    </row>
    <row r="14" spans="1:13" s="67" customFormat="1" ht="17.25" customHeight="1">
      <c r="A14" s="74" t="s">
        <v>20</v>
      </c>
      <c r="B14" s="75">
        <v>115994</v>
      </c>
      <c r="C14" s="75">
        <v>144138</v>
      </c>
      <c r="D14" s="75">
        <v>133095</v>
      </c>
      <c r="E14" s="75">
        <v>100544</v>
      </c>
      <c r="F14" s="75">
        <v>83292</v>
      </c>
      <c r="G14" s="75">
        <v>251141</v>
      </c>
      <c r="H14" s="75">
        <v>110708</v>
      </c>
      <c r="I14" s="75">
        <v>17821</v>
      </c>
      <c r="J14" s="75">
        <v>56357</v>
      </c>
      <c r="K14" s="75">
        <v>54430</v>
      </c>
      <c r="L14" s="76">
        <f t="shared" si="2"/>
        <v>1067520</v>
      </c>
      <c r="M14" s="77"/>
    </row>
    <row r="15" spans="1:12" ht="17.25" customHeight="1">
      <c r="A15" s="14" t="s">
        <v>21</v>
      </c>
      <c r="B15" s="13">
        <v>14579</v>
      </c>
      <c r="C15" s="13">
        <v>22425</v>
      </c>
      <c r="D15" s="13">
        <v>15391</v>
      </c>
      <c r="E15" s="13">
        <v>14398</v>
      </c>
      <c r="F15" s="13">
        <v>9029</v>
      </c>
      <c r="G15" s="13">
        <v>23604</v>
      </c>
      <c r="H15" s="13">
        <v>22142</v>
      </c>
      <c r="I15" s="13">
        <v>3790</v>
      </c>
      <c r="J15" s="13">
        <v>5208</v>
      </c>
      <c r="K15" s="13">
        <v>5804</v>
      </c>
      <c r="L15" s="11">
        <f t="shared" si="2"/>
        <v>136370</v>
      </c>
    </row>
    <row r="16" spans="1:12" ht="17.25" customHeight="1">
      <c r="A16" s="15" t="s">
        <v>91</v>
      </c>
      <c r="B16" s="13">
        <f>B17+B18+B19</f>
        <v>12461</v>
      </c>
      <c r="C16" s="13">
        <f aca="true" t="shared" si="5" ref="C16:K16">C17+C18+C19</f>
        <v>18035</v>
      </c>
      <c r="D16" s="13">
        <f t="shared" si="5"/>
        <v>15852</v>
      </c>
      <c r="E16" s="13">
        <f t="shared" si="5"/>
        <v>11479</v>
      </c>
      <c r="F16" s="13">
        <f t="shared" si="5"/>
        <v>12006</v>
      </c>
      <c r="G16" s="13">
        <f t="shared" si="5"/>
        <v>31709</v>
      </c>
      <c r="H16" s="13">
        <f t="shared" si="5"/>
        <v>12697</v>
      </c>
      <c r="I16" s="13">
        <f t="shared" si="5"/>
        <v>2846</v>
      </c>
      <c r="J16" s="13">
        <f t="shared" si="5"/>
        <v>6728</v>
      </c>
      <c r="K16" s="13">
        <f t="shared" si="5"/>
        <v>6485</v>
      </c>
      <c r="L16" s="11">
        <f t="shared" si="2"/>
        <v>130298</v>
      </c>
    </row>
    <row r="17" spans="1:12" ht="17.25" customHeight="1">
      <c r="A17" s="14" t="s">
        <v>92</v>
      </c>
      <c r="B17" s="13">
        <v>12420</v>
      </c>
      <c r="C17" s="13">
        <v>18005</v>
      </c>
      <c r="D17" s="13">
        <v>15814</v>
      </c>
      <c r="E17" s="13">
        <v>11448</v>
      </c>
      <c r="F17" s="13">
        <v>11987</v>
      </c>
      <c r="G17" s="13">
        <v>31666</v>
      </c>
      <c r="H17" s="13">
        <v>12666</v>
      </c>
      <c r="I17" s="13">
        <v>2843</v>
      </c>
      <c r="J17" s="13">
        <v>6717</v>
      </c>
      <c r="K17" s="13">
        <v>6478</v>
      </c>
      <c r="L17" s="11">
        <f t="shared" si="2"/>
        <v>130044</v>
      </c>
    </row>
    <row r="18" spans="1:12" ht="17.25" customHeight="1">
      <c r="A18" s="14" t="s">
        <v>93</v>
      </c>
      <c r="B18" s="13">
        <v>25</v>
      </c>
      <c r="C18" s="13">
        <v>20</v>
      </c>
      <c r="D18" s="13">
        <v>28</v>
      </c>
      <c r="E18" s="13">
        <v>26</v>
      </c>
      <c r="F18" s="13">
        <v>11</v>
      </c>
      <c r="G18" s="13">
        <v>26</v>
      </c>
      <c r="H18" s="13">
        <v>23</v>
      </c>
      <c r="I18" s="13">
        <v>1</v>
      </c>
      <c r="J18" s="13">
        <v>6</v>
      </c>
      <c r="K18" s="13">
        <v>5</v>
      </c>
      <c r="L18" s="11">
        <f t="shared" si="2"/>
        <v>171</v>
      </c>
    </row>
    <row r="19" spans="1:12" ht="17.25" customHeight="1">
      <c r="A19" s="14" t="s">
        <v>94</v>
      </c>
      <c r="B19" s="13">
        <v>16</v>
      </c>
      <c r="C19" s="13">
        <v>10</v>
      </c>
      <c r="D19" s="13">
        <v>10</v>
      </c>
      <c r="E19" s="13">
        <v>5</v>
      </c>
      <c r="F19" s="13">
        <v>8</v>
      </c>
      <c r="G19" s="13">
        <v>17</v>
      </c>
      <c r="H19" s="13">
        <v>8</v>
      </c>
      <c r="I19" s="13">
        <v>2</v>
      </c>
      <c r="J19" s="13">
        <v>5</v>
      </c>
      <c r="K19" s="13">
        <v>2</v>
      </c>
      <c r="L19" s="11">
        <f t="shared" si="2"/>
        <v>83</v>
      </c>
    </row>
    <row r="20" spans="1:12" ht="17.25" customHeight="1">
      <c r="A20" s="16" t="s">
        <v>22</v>
      </c>
      <c r="B20" s="11">
        <f>+B21+B22+B23</f>
        <v>168323</v>
      </c>
      <c r="C20" s="11">
        <f aca="true" t="shared" si="6" ref="C20:K20">+C21+C22+C23</f>
        <v>195850</v>
      </c>
      <c r="D20" s="11">
        <f t="shared" si="6"/>
        <v>210688</v>
      </c>
      <c r="E20" s="11">
        <f t="shared" si="6"/>
        <v>135283</v>
      </c>
      <c r="F20" s="11">
        <f t="shared" si="6"/>
        <v>147149</v>
      </c>
      <c r="G20" s="11">
        <f t="shared" si="6"/>
        <v>410698</v>
      </c>
      <c r="H20" s="11">
        <f t="shared" si="6"/>
        <v>139796</v>
      </c>
      <c r="I20" s="11">
        <f t="shared" si="6"/>
        <v>33722</v>
      </c>
      <c r="J20" s="11">
        <f t="shared" si="6"/>
        <v>81705</v>
      </c>
      <c r="K20" s="11">
        <f t="shared" si="6"/>
        <v>69951</v>
      </c>
      <c r="L20" s="11">
        <f t="shared" si="2"/>
        <v>1593165</v>
      </c>
    </row>
    <row r="21" spans="1:13" s="67" customFormat="1" ht="17.25" customHeight="1">
      <c r="A21" s="60" t="s">
        <v>23</v>
      </c>
      <c r="B21" s="75">
        <v>85618</v>
      </c>
      <c r="C21" s="75">
        <v>109422</v>
      </c>
      <c r="D21" s="75">
        <v>120291</v>
      </c>
      <c r="E21" s="75">
        <v>74364</v>
      </c>
      <c r="F21" s="75">
        <v>80497</v>
      </c>
      <c r="G21" s="75">
        <v>206298</v>
      </c>
      <c r="H21" s="75">
        <v>74697</v>
      </c>
      <c r="I21" s="75">
        <v>19983</v>
      </c>
      <c r="J21" s="75">
        <v>45540</v>
      </c>
      <c r="K21" s="75">
        <v>35771</v>
      </c>
      <c r="L21" s="76">
        <f t="shared" si="2"/>
        <v>852481</v>
      </c>
      <c r="M21" s="77"/>
    </row>
    <row r="22" spans="1:13" s="67" customFormat="1" ht="17.25" customHeight="1">
      <c r="A22" s="60" t="s">
        <v>24</v>
      </c>
      <c r="B22" s="75">
        <v>76559</v>
      </c>
      <c r="C22" s="75">
        <v>78869</v>
      </c>
      <c r="D22" s="75">
        <v>84110</v>
      </c>
      <c r="E22" s="75">
        <v>56201</v>
      </c>
      <c r="F22" s="75">
        <v>62544</v>
      </c>
      <c r="G22" s="75">
        <v>193396</v>
      </c>
      <c r="H22" s="75">
        <v>58023</v>
      </c>
      <c r="I22" s="75">
        <v>12311</v>
      </c>
      <c r="J22" s="75">
        <v>33916</v>
      </c>
      <c r="K22" s="75">
        <v>31982</v>
      </c>
      <c r="L22" s="76">
        <f t="shared" si="2"/>
        <v>687911</v>
      </c>
      <c r="M22" s="77"/>
    </row>
    <row r="23" spans="1:12" ht="17.25" customHeight="1">
      <c r="A23" s="12" t="s">
        <v>25</v>
      </c>
      <c r="B23" s="13">
        <v>6146</v>
      </c>
      <c r="C23" s="13">
        <v>7559</v>
      </c>
      <c r="D23" s="13">
        <v>6287</v>
      </c>
      <c r="E23" s="13">
        <v>4718</v>
      </c>
      <c r="F23" s="13">
        <v>4108</v>
      </c>
      <c r="G23" s="13">
        <v>11004</v>
      </c>
      <c r="H23" s="13">
        <v>7076</v>
      </c>
      <c r="I23" s="13">
        <v>1428</v>
      </c>
      <c r="J23" s="13">
        <v>2249</v>
      </c>
      <c r="K23" s="13">
        <v>2198</v>
      </c>
      <c r="L23" s="11">
        <f t="shared" si="2"/>
        <v>52773</v>
      </c>
    </row>
    <row r="24" spans="1:13" ht="17.25" customHeight="1">
      <c r="A24" s="16" t="s">
        <v>26</v>
      </c>
      <c r="B24" s="13">
        <f>+B25+B26</f>
        <v>131494</v>
      </c>
      <c r="C24" s="13">
        <f aca="true" t="shared" si="7" ref="C24:K24">+C25+C26</f>
        <v>188222</v>
      </c>
      <c r="D24" s="13">
        <f t="shared" si="7"/>
        <v>190326</v>
      </c>
      <c r="E24" s="13">
        <f t="shared" si="7"/>
        <v>118986</v>
      </c>
      <c r="F24" s="13">
        <f t="shared" si="7"/>
        <v>98244</v>
      </c>
      <c r="G24" s="13">
        <f t="shared" si="7"/>
        <v>213867</v>
      </c>
      <c r="H24" s="13">
        <f t="shared" si="7"/>
        <v>104368</v>
      </c>
      <c r="I24" s="13">
        <f t="shared" si="7"/>
        <v>30975</v>
      </c>
      <c r="J24" s="13">
        <f t="shared" si="7"/>
        <v>82092</v>
      </c>
      <c r="K24" s="13">
        <f t="shared" si="7"/>
        <v>58471</v>
      </c>
      <c r="L24" s="11">
        <f t="shared" si="2"/>
        <v>1217045</v>
      </c>
      <c r="M24" s="50"/>
    </row>
    <row r="25" spans="1:13" ht="17.25" customHeight="1">
      <c r="A25" s="12" t="s">
        <v>112</v>
      </c>
      <c r="B25" s="13">
        <v>67597</v>
      </c>
      <c r="C25" s="13">
        <v>103727</v>
      </c>
      <c r="D25" s="13">
        <v>110320</v>
      </c>
      <c r="E25" s="13">
        <v>69155</v>
      </c>
      <c r="F25" s="13">
        <v>52754</v>
      </c>
      <c r="G25" s="13">
        <v>115186</v>
      </c>
      <c r="H25" s="13">
        <v>58155</v>
      </c>
      <c r="I25" s="13">
        <v>20074</v>
      </c>
      <c r="J25" s="13">
        <v>44032</v>
      </c>
      <c r="K25" s="13">
        <v>31408</v>
      </c>
      <c r="L25" s="11">
        <f t="shared" si="2"/>
        <v>672408</v>
      </c>
      <c r="M25" s="49"/>
    </row>
    <row r="26" spans="1:13" ht="17.25" customHeight="1">
      <c r="A26" s="12" t="s">
        <v>113</v>
      </c>
      <c r="B26" s="13">
        <v>63897</v>
      </c>
      <c r="C26" s="13">
        <v>84495</v>
      </c>
      <c r="D26" s="13">
        <v>80006</v>
      </c>
      <c r="E26" s="13">
        <v>49831</v>
      </c>
      <c r="F26" s="13">
        <v>45490</v>
      </c>
      <c r="G26" s="13">
        <v>98681</v>
      </c>
      <c r="H26" s="13">
        <v>46213</v>
      </c>
      <c r="I26" s="13">
        <v>10901</v>
      </c>
      <c r="J26" s="13">
        <v>38060</v>
      </c>
      <c r="K26" s="13">
        <v>27063</v>
      </c>
      <c r="L26" s="11">
        <f t="shared" si="2"/>
        <v>544637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7045</v>
      </c>
      <c r="I27" s="11">
        <v>0</v>
      </c>
      <c r="J27" s="11">
        <v>0</v>
      </c>
      <c r="K27" s="11">
        <v>0</v>
      </c>
      <c r="L27" s="11">
        <f t="shared" si="2"/>
        <v>7045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11101.09</v>
      </c>
      <c r="I35" s="19">
        <v>0</v>
      </c>
      <c r="J35" s="19">
        <v>0</v>
      </c>
      <c r="K35" s="19">
        <v>0</v>
      </c>
      <c r="L35" s="23">
        <f>SUM(B35:K35)</f>
        <v>11101.09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1904655.19</v>
      </c>
      <c r="C47" s="22">
        <f aca="true" t="shared" si="11" ref="C47:H47">+C48+C60</f>
        <v>2810376.5100000002</v>
      </c>
      <c r="D47" s="22">
        <f t="shared" si="11"/>
        <v>3024394.6899999995</v>
      </c>
      <c r="E47" s="22">
        <f t="shared" si="11"/>
        <v>1813463.03</v>
      </c>
      <c r="F47" s="22">
        <f t="shared" si="11"/>
        <v>1627943.89</v>
      </c>
      <c r="G47" s="22">
        <f t="shared" si="11"/>
        <v>3500428.21</v>
      </c>
      <c r="H47" s="22">
        <f t="shared" si="11"/>
        <v>1819927.9100000001</v>
      </c>
      <c r="I47" s="22">
        <f>+I48+I60</f>
        <v>626796.9099999999</v>
      </c>
      <c r="J47" s="22">
        <f>+J48+J60</f>
        <v>1044498.08</v>
      </c>
      <c r="K47" s="22">
        <f>+K48+K60</f>
        <v>841954.25</v>
      </c>
      <c r="L47" s="22">
        <f aca="true" t="shared" si="12" ref="L47:L60">SUM(B47:K47)</f>
        <v>19014438.669999998</v>
      </c>
    </row>
    <row r="48" spans="1:12" ht="17.25" customHeight="1">
      <c r="A48" s="16" t="s">
        <v>138</v>
      </c>
      <c r="B48" s="23">
        <f>SUM(B49:B59)</f>
        <v>1887656.39</v>
      </c>
      <c r="C48" s="23">
        <f aca="true" t="shared" si="13" ref="C48:K48">SUM(C49:C59)</f>
        <v>2785798.22</v>
      </c>
      <c r="D48" s="23">
        <f t="shared" si="13"/>
        <v>2999988.3699999996</v>
      </c>
      <c r="E48" s="23">
        <f t="shared" si="13"/>
        <v>1790024.03</v>
      </c>
      <c r="F48" s="23">
        <f t="shared" si="13"/>
        <v>1613521.91</v>
      </c>
      <c r="G48" s="23">
        <f t="shared" si="13"/>
        <v>3473546.4899999998</v>
      </c>
      <c r="H48" s="23">
        <f t="shared" si="13"/>
        <v>1802655.2300000002</v>
      </c>
      <c r="I48" s="23">
        <f t="shared" si="13"/>
        <v>626796.9099999999</v>
      </c>
      <c r="J48" s="23">
        <f t="shared" si="13"/>
        <v>1030471.73</v>
      </c>
      <c r="K48" s="23">
        <f t="shared" si="13"/>
        <v>841954.25</v>
      </c>
      <c r="L48" s="23">
        <f t="shared" si="12"/>
        <v>18852413.53</v>
      </c>
    </row>
    <row r="49" spans="1:12" ht="17.25" customHeight="1">
      <c r="A49" s="34" t="s">
        <v>43</v>
      </c>
      <c r="B49" s="23">
        <f aca="true" t="shared" si="14" ref="B49:H49">ROUND(B30*B7,2)</f>
        <v>1844464.32</v>
      </c>
      <c r="C49" s="23">
        <f t="shared" si="14"/>
        <v>2723142.62</v>
      </c>
      <c r="D49" s="23">
        <f t="shared" si="14"/>
        <v>2926839.23</v>
      </c>
      <c r="E49" s="23">
        <f t="shared" si="14"/>
        <v>1749250.03</v>
      </c>
      <c r="F49" s="23">
        <f t="shared" si="14"/>
        <v>1558763.64</v>
      </c>
      <c r="G49" s="23">
        <f t="shared" si="14"/>
        <v>3392856.59</v>
      </c>
      <c r="H49" s="23">
        <f t="shared" si="14"/>
        <v>1751169.79</v>
      </c>
      <c r="I49" s="23">
        <f>ROUND(I30*I7,2)</f>
        <v>625731.19</v>
      </c>
      <c r="J49" s="23">
        <f>ROUND(J30*J7,2)</f>
        <v>1004627.5</v>
      </c>
      <c r="K49" s="23">
        <f>ROUND(K30*K7,2)</f>
        <v>836254.13</v>
      </c>
      <c r="L49" s="23">
        <f t="shared" si="12"/>
        <v>18413099.039999995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11101.09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11101.09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137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23">
        <f t="shared" si="12"/>
        <v>385011.92000000004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-202046</v>
      </c>
      <c r="C64" s="35">
        <f t="shared" si="15"/>
        <v>-213881.82</v>
      </c>
      <c r="D64" s="35">
        <f t="shared" si="15"/>
        <v>-191444.24000000002</v>
      </c>
      <c r="E64" s="35">
        <f t="shared" si="15"/>
        <v>-228631.99</v>
      </c>
      <c r="F64" s="35">
        <f t="shared" si="15"/>
        <v>-175274.44</v>
      </c>
      <c r="G64" s="35">
        <f t="shared" si="15"/>
        <v>-280554.73</v>
      </c>
      <c r="H64" s="35">
        <f t="shared" si="15"/>
        <v>-177749.91</v>
      </c>
      <c r="I64" s="35">
        <f t="shared" si="15"/>
        <v>-164639.97</v>
      </c>
      <c r="J64" s="35">
        <f t="shared" si="15"/>
        <v>-65799.22</v>
      </c>
      <c r="K64" s="35">
        <f t="shared" si="15"/>
        <v>-60883.61</v>
      </c>
      <c r="L64" s="35">
        <f aca="true" t="shared" si="16" ref="L64:L113">SUM(B64:K64)</f>
        <v>-1760905.93</v>
      </c>
    </row>
    <row r="65" spans="1:12" ht="18.75" customHeight="1">
      <c r="A65" s="16" t="s">
        <v>73</v>
      </c>
      <c r="B65" s="35">
        <f aca="true" t="shared" si="17" ref="B65:K65">B66+B67+B68+B69+B70+B71</f>
        <v>-188796.87</v>
      </c>
      <c r="C65" s="35">
        <f t="shared" si="17"/>
        <v>-194621.03</v>
      </c>
      <c r="D65" s="35">
        <f t="shared" si="17"/>
        <v>-172187.64</v>
      </c>
      <c r="E65" s="35">
        <f t="shared" si="17"/>
        <v>-216881.56</v>
      </c>
      <c r="F65" s="35">
        <f t="shared" si="17"/>
        <v>-163979.66</v>
      </c>
      <c r="G65" s="35">
        <f t="shared" si="17"/>
        <v>-252847.61</v>
      </c>
      <c r="H65" s="35">
        <f t="shared" si="17"/>
        <v>-165676</v>
      </c>
      <c r="I65" s="35">
        <f t="shared" si="17"/>
        <v>-29160</v>
      </c>
      <c r="J65" s="35">
        <f t="shared" si="17"/>
        <v>-56324</v>
      </c>
      <c r="K65" s="35">
        <f t="shared" si="17"/>
        <v>-54276</v>
      </c>
      <c r="L65" s="35">
        <f t="shared" si="16"/>
        <v>-1494750.37</v>
      </c>
    </row>
    <row r="66" spans="1:12" ht="18.75" customHeight="1">
      <c r="A66" s="12" t="s">
        <v>74</v>
      </c>
      <c r="B66" s="35">
        <f>-ROUND(B9*$D$3,2)</f>
        <v>-128596</v>
      </c>
      <c r="C66" s="35">
        <f aca="true" t="shared" si="18" ref="C66:K66">-ROUND(C9*$D$3,2)</f>
        <v>-186464</v>
      </c>
      <c r="D66" s="35">
        <f t="shared" si="18"/>
        <v>-146312</v>
      </c>
      <c r="E66" s="35">
        <f t="shared" si="18"/>
        <v>-122200</v>
      </c>
      <c r="F66" s="35">
        <f t="shared" si="18"/>
        <v>-76740</v>
      </c>
      <c r="G66" s="35">
        <f t="shared" si="18"/>
        <v>-177012</v>
      </c>
      <c r="H66" s="35">
        <f t="shared" si="18"/>
        <v>-165676</v>
      </c>
      <c r="I66" s="35">
        <f t="shared" si="18"/>
        <v>-29160</v>
      </c>
      <c r="J66" s="35">
        <f t="shared" si="18"/>
        <v>-56324</v>
      </c>
      <c r="K66" s="35">
        <f t="shared" si="18"/>
        <v>-54276</v>
      </c>
      <c r="L66" s="35">
        <f t="shared" si="16"/>
        <v>-1142760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-632</v>
      </c>
      <c r="C68" s="35">
        <v>-344</v>
      </c>
      <c r="D68" s="35">
        <v>-240</v>
      </c>
      <c r="E68" s="35">
        <v>-568</v>
      </c>
      <c r="F68" s="35">
        <v>-428</v>
      </c>
      <c r="G68" s="35">
        <v>-244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-2456</v>
      </c>
    </row>
    <row r="69" spans="1:12" ht="18.75" customHeight="1">
      <c r="A69" s="12" t="s">
        <v>103</v>
      </c>
      <c r="B69" s="35">
        <v>-5584</v>
      </c>
      <c r="C69" s="35">
        <v>-2156</v>
      </c>
      <c r="D69" s="35">
        <v>-1736</v>
      </c>
      <c r="E69" s="35">
        <v>-2772</v>
      </c>
      <c r="F69" s="35">
        <v>-1960</v>
      </c>
      <c r="G69" s="35">
        <v>-1428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-15636</v>
      </c>
    </row>
    <row r="70" spans="1:12" ht="18.75" customHeight="1">
      <c r="A70" s="12" t="s">
        <v>52</v>
      </c>
      <c r="B70" s="35">
        <v>-53984.87</v>
      </c>
      <c r="C70" s="35">
        <v>-5657.03</v>
      </c>
      <c r="D70" s="35">
        <v>-23899.64</v>
      </c>
      <c r="E70" s="35">
        <v>-91341.56</v>
      </c>
      <c r="F70" s="35">
        <v>-84851.66</v>
      </c>
      <c r="G70" s="35">
        <v>-74163.61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-333898.37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-13249.13</v>
      </c>
      <c r="C72" s="63">
        <f t="shared" si="19"/>
        <v>-19260.79</v>
      </c>
      <c r="D72" s="35">
        <f t="shared" si="19"/>
        <v>-19256.6</v>
      </c>
      <c r="E72" s="63">
        <f t="shared" si="19"/>
        <v>-11750.43</v>
      </c>
      <c r="F72" s="35">
        <f t="shared" si="19"/>
        <v>-11294.78</v>
      </c>
      <c r="G72" s="35">
        <f t="shared" si="19"/>
        <v>-27707.12</v>
      </c>
      <c r="H72" s="63">
        <f t="shared" si="19"/>
        <v>-12073.91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-266155.56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0</v>
      </c>
      <c r="G75" s="19">
        <v>0</v>
      </c>
      <c r="H75" s="19">
        <v>0</v>
      </c>
      <c r="I75" s="44">
        <v>-2488.9</v>
      </c>
      <c r="J75" s="19">
        <v>0</v>
      </c>
      <c r="K75" s="19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1000</v>
      </c>
      <c r="F105" s="19">
        <v>0</v>
      </c>
      <c r="G105" s="19">
        <v>0</v>
      </c>
      <c r="H105" s="19">
        <v>1000</v>
      </c>
      <c r="I105" s="19">
        <v>0</v>
      </c>
      <c r="J105" s="19">
        <v>0</v>
      </c>
      <c r="K105" s="19">
        <v>0</v>
      </c>
      <c r="L105" s="19">
        <f t="shared" si="16"/>
        <v>2000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1702609.1900000002</v>
      </c>
      <c r="C111" s="24">
        <f t="shared" si="20"/>
        <v>2596494.6900000004</v>
      </c>
      <c r="D111" s="24">
        <f t="shared" si="20"/>
        <v>2832950.4499999993</v>
      </c>
      <c r="E111" s="24">
        <f t="shared" si="20"/>
        <v>1584831.04</v>
      </c>
      <c r="F111" s="24">
        <f t="shared" si="20"/>
        <v>1452669.45</v>
      </c>
      <c r="G111" s="24">
        <f t="shared" si="20"/>
        <v>3219873.48</v>
      </c>
      <c r="H111" s="24">
        <f t="shared" si="20"/>
        <v>1642178.0000000002</v>
      </c>
      <c r="I111" s="24">
        <f>+I112+I113</f>
        <v>462156.93999999994</v>
      </c>
      <c r="J111" s="24">
        <f>+J112+J113</f>
        <v>978698.86</v>
      </c>
      <c r="K111" s="24">
        <f>+K112+K113</f>
        <v>781070.64</v>
      </c>
      <c r="L111" s="45">
        <f t="shared" si="16"/>
        <v>17253532.74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1685610.3900000001</v>
      </c>
      <c r="C112" s="24">
        <f t="shared" si="21"/>
        <v>2571916.4000000004</v>
      </c>
      <c r="D112" s="24">
        <f t="shared" si="21"/>
        <v>2808544.1299999994</v>
      </c>
      <c r="E112" s="24">
        <f t="shared" si="21"/>
        <v>1561392.04</v>
      </c>
      <c r="F112" s="24">
        <f t="shared" si="21"/>
        <v>1438247.47</v>
      </c>
      <c r="G112" s="24">
        <f t="shared" si="21"/>
        <v>3192991.76</v>
      </c>
      <c r="H112" s="24">
        <f t="shared" si="21"/>
        <v>1624905.3200000003</v>
      </c>
      <c r="I112" s="24">
        <f t="shared" si="21"/>
        <v>462156.93999999994</v>
      </c>
      <c r="J112" s="24">
        <f t="shared" si="21"/>
        <v>964672.51</v>
      </c>
      <c r="K112" s="24">
        <f t="shared" si="21"/>
        <v>781070.64</v>
      </c>
      <c r="L112" s="45">
        <f t="shared" si="16"/>
        <v>17091507.6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24406.32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162025.14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17253532.749999996</v>
      </c>
      <c r="M119" s="51"/>
    </row>
    <row r="120" spans="1:12" ht="18.75" customHeight="1">
      <c r="A120" s="26" t="s">
        <v>69</v>
      </c>
      <c r="B120" s="27">
        <v>212243.3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212243.3</v>
      </c>
    </row>
    <row r="121" spans="1:12" ht="18.75" customHeight="1">
      <c r="A121" s="26" t="s">
        <v>70</v>
      </c>
      <c r="B121" s="27">
        <v>1490365.89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1490365.89</v>
      </c>
    </row>
    <row r="122" spans="1:12" ht="18.75" customHeight="1">
      <c r="A122" s="26" t="s">
        <v>71</v>
      </c>
      <c r="B122" s="38">
        <v>0</v>
      </c>
      <c r="C122" s="27">
        <v>2596494.69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2596494.69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2636351.89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2636351.89</v>
      </c>
    </row>
    <row r="124" spans="1:12" ht="18.75" customHeight="1">
      <c r="A124" s="26" t="s">
        <v>117</v>
      </c>
      <c r="B124" s="38">
        <v>0</v>
      </c>
      <c r="C124" s="38">
        <v>0</v>
      </c>
      <c r="D124" s="27">
        <v>196598.56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196598.56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1568982.74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1568982.74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27">
        <v>15848.31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15848.31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455930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455930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27">
        <v>109484.58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109484.58</v>
      </c>
    </row>
    <row r="130" spans="1:12" ht="18.75" customHeight="1">
      <c r="A130" s="26" t="s">
        <v>123</v>
      </c>
      <c r="B130" s="64">
        <v>0</v>
      </c>
      <c r="C130" s="64">
        <v>0</v>
      </c>
      <c r="D130" s="64">
        <v>0</v>
      </c>
      <c r="E130" s="64">
        <v>0</v>
      </c>
      <c r="F130" s="65">
        <v>887254.86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887254.86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964529.72</v>
      </c>
      <c r="H131" s="38">
        <v>0</v>
      </c>
      <c r="I131" s="38">
        <v>0</v>
      </c>
      <c r="J131" s="38">
        <v>0</v>
      </c>
      <c r="K131" s="38"/>
      <c r="L131" s="39">
        <f t="shared" si="23"/>
        <v>964529.72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76190.24</v>
      </c>
      <c r="H132" s="38">
        <v>0</v>
      </c>
      <c r="I132" s="38">
        <v>0</v>
      </c>
      <c r="J132" s="38">
        <v>0</v>
      </c>
      <c r="K132" s="38"/>
      <c r="L132" s="39">
        <f t="shared" si="23"/>
        <v>76190.24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461320.36</v>
      </c>
      <c r="H133" s="38">
        <v>0</v>
      </c>
      <c r="I133" s="38">
        <v>0</v>
      </c>
      <c r="J133" s="38">
        <v>0</v>
      </c>
      <c r="K133" s="38"/>
      <c r="L133" s="39">
        <f t="shared" si="23"/>
        <v>461320.36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458195.28</v>
      </c>
      <c r="H134" s="38">
        <v>0</v>
      </c>
      <c r="I134" s="38">
        <v>0</v>
      </c>
      <c r="J134" s="38">
        <v>0</v>
      </c>
      <c r="K134" s="38"/>
      <c r="L134" s="39">
        <f t="shared" si="23"/>
        <v>458195.28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1259637.89</v>
      </c>
      <c r="H135" s="38">
        <v>0</v>
      </c>
      <c r="I135" s="38">
        <v>0</v>
      </c>
      <c r="J135" s="38">
        <v>0</v>
      </c>
      <c r="K135" s="38"/>
      <c r="L135" s="39">
        <f t="shared" si="23"/>
        <v>1259637.89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577520.68</v>
      </c>
      <c r="I136" s="38">
        <v>0</v>
      </c>
      <c r="J136" s="38">
        <v>0</v>
      </c>
      <c r="K136" s="38"/>
      <c r="L136" s="39">
        <f t="shared" si="23"/>
        <v>577520.68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1064657.32</v>
      </c>
      <c r="I137" s="38">
        <v>0</v>
      </c>
      <c r="J137" s="38">
        <v>0</v>
      </c>
      <c r="K137" s="38"/>
      <c r="L137" s="39">
        <f t="shared" si="23"/>
        <v>1064657.32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462156.94</v>
      </c>
      <c r="J138" s="38">
        <v>0</v>
      </c>
      <c r="K138" s="38"/>
      <c r="L138" s="39">
        <f t="shared" si="23"/>
        <v>462156.94</v>
      </c>
    </row>
    <row r="139" spans="1:12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978698.86</v>
      </c>
      <c r="K139" s="38"/>
      <c r="L139" s="39">
        <f t="shared" si="23"/>
        <v>978698.86</v>
      </c>
    </row>
    <row r="140" spans="1:12" ht="18.75" customHeight="1">
      <c r="A140" s="71" t="s">
        <v>140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781070.64</v>
      </c>
      <c r="L140" s="42">
        <f t="shared" si="23"/>
        <v>781070.64</v>
      </c>
    </row>
    <row r="141" spans="1:12" ht="18.75" customHeight="1">
      <c r="A141" s="69"/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978698.86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2018-08-22T17:38:37Z</dcterms:modified>
  <cp:category/>
  <cp:version/>
  <cp:contentType/>
  <cp:contentStatus/>
</cp:coreProperties>
</file>