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9630" windowHeight="8190" activeTab="0"/>
  </bookViews>
  <sheets>
    <sheet name="DETALHAMENTO CONCESSÃO" sheetId="1" r:id="rId1"/>
  </sheets>
  <definedNames>
    <definedName name="_xlnm.Print_Area" localSheetId="0">'DETALHAMENTO CONCESSÃO'!$A$1:$L$140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<sst xmlns="http://schemas.openxmlformats.org/spreadsheetml/2006/main" count="146" uniqueCount="146">
  <si>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</si>
  <si>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</si>
  <si>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</si>
  <si>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</si>
  <si>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</si>
  <si>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</si>
  <si>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</si>
  <si>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</si>
  <si>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</si>
  <si>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</si>
  <si>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</si>
  <si>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</si>
  <si>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</si>
  <si>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</si>
  <si>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</si>
  <si>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</si>
  <si>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</si>
  <si>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</si>
  <si>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</si>
  <si>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</si>
  <si>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</si>
  <si>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</si>
  <si>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</si>
  <si>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</si>
  <si>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</si>
  <si>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</si>
  <si>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</si>
  <si>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</si>
  <si>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</si>
  <si>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</si>
  <si>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</si>
  <si>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</si>
  <si>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</si>
  <si>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</si>
  <si>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</si>
  <si>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</si>
  <si>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</si>
  <si>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</si>
  <si>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</si>
  <si>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</si>
  <si>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</si>
  <si>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</si>
  <si>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</si>
  <si>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</si>
  <si>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</si>
  <si>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</si>
  <si>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</si>
  <si>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</si>
  <si>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</si>
  <si>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</si>
  <si>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</si>
  <si>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</si>
  <si>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</si>
  <si>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</si>
  <si>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</si>
  <si>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</si>
  <si>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</si>
  <si>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</si>
  <si>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</si>
  <si>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</si>
  <si>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</si>
  <si>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</si>
  <si>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</si>
  <si>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</si>
  <si>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</si>
  <si>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</si>
  <si>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</si>
  <si>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</si>
  <si>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</si>
  <si>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</si>
  <si>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</si>
  <si>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</si>
  <si>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</si>
  <si>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</si>
  <si>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</si>
  <si>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</si>
  <si>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</si>
  <si>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</si>
  <si>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</si>
  <si>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</si>
  <si>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</si>
  <si>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</si>
  <si>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</si>
  <si>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</si>
  <si>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</si>
  <si>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</si>
  <si>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</si>
  <si>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</si>
  <si>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</si>
  <si>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</si>
  <si>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</si>
  <si>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</si>
  <si>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</si>
  <si>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</si>
  <si>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</si>
  <si>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</si>
  <si>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</si>
  <si>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</si>
  <si>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</si>
  <si>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</si>
  <si>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</si>
  <si>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</si>
  <si>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</si>
  <si>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</si>
  <si>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</si>
  <si>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</si>
  <si>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</si>
  <si>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</si>
  <si>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</si>
  <si>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</si>
  <si>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</si>
  <si>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</si>
  <si>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</si>
  <si>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</si>
  <si>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</si>
  <si>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 xml:space="preserve">6.2.32. Revisão do ajuste de Remuneração Previsto Contratualmente 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</si>
  <si>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</si>
  <si>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</si>
  <si>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</si>
  <si>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</si>
  <si>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</si>
  <si>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</si>
  <si>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</si>
  <si>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</si>
  <si>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</si>
  <si>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</si>
  <si>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</si>
  <si>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</si>
  <si>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</si>
  <si>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</si>
  <si>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</si>
  <si>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</si>
  <si>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 xml:space="preserve">6.2.31. Ajuste de Remuneração Previsto Contratualmente </t>
  </si>
  <si>
    <t>6.2.17. Descumprimento de Entrega Certidão Tributos</t>
  </si>
  <si>
    <t xml:space="preserve">6.2.33. Criação Indevida de Recebedoria    </t>
  </si>
  <si>
    <t>5.1.9. Remuneração pela Linha Paralímpica</t>
  </si>
  <si>
    <t>5.1.10. Remuneração Diesel</t>
  </si>
  <si>
    <t>5.1. Remuneração pelo Transporte Coletivo (5.1.1 + 5.1.2....+ 5.1.10)</t>
  </si>
  <si>
    <t>Mobibrasil Transporte São Paulo Ltda.</t>
  </si>
  <si>
    <t>8.21. Mobibrasil Transporte São Paulo Ltda.</t>
  </si>
  <si>
    <t>5.1.11. Complemento Motoristas</t>
  </si>
  <si>
    <t>6.2.1. Aluguel de Frota Reversível</t>
  </si>
  <si>
    <t xml:space="preserve">6.2.34. Revisão Aluguel Frota Reversível    </t>
  </si>
  <si>
    <t>OPERAÇÃO 13/08/18 - VENCIMENTO 20/08/18</t>
  </si>
  <si>
    <t>6.3. Revisão de Remuneração pelo Transporte Coletivo ¹</t>
  </si>
  <si>
    <t>¹  Pagamento de combustível não fóssil de jul/18.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</si>
</sst>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4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79" t="s">
        <v>77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21">
      <c r="A2" s="80" t="s">
        <v>143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1" t="s">
        <v>14</v>
      </c>
      <c r="B4" s="85" t="s">
        <v>89</v>
      </c>
      <c r="C4" s="86"/>
      <c r="D4" s="86"/>
      <c r="E4" s="86"/>
      <c r="F4" s="86"/>
      <c r="G4" s="86"/>
      <c r="H4" s="86"/>
      <c r="I4" s="86"/>
      <c r="J4" s="86"/>
      <c r="K4" s="87"/>
      <c r="L4" s="82" t="s">
        <v>15</v>
      </c>
    </row>
    <row r="5" spans="1:12" ht="38.25">
      <c r="A5" s="81"/>
      <c r="B5" s="28" t="s">
        <v>7</v>
      </c>
      <c r="C5" s="28" t="s">
        <v>8</v>
      </c>
      <c r="D5" s="28" t="s">
        <v>9</v>
      </c>
      <c r="E5" s="28" t="s">
        <v>114</v>
      </c>
      <c r="F5" s="28" t="s">
        <v>10</v>
      </c>
      <c r="G5" s="28" t="s">
        <v>11</v>
      </c>
      <c r="H5" s="28" t="s">
        <v>12</v>
      </c>
      <c r="I5" s="83" t="s">
        <v>88</v>
      </c>
      <c r="J5" s="83" t="s">
        <v>87</v>
      </c>
      <c r="K5" s="83" t="s">
        <v>138</v>
      </c>
      <c r="L5" s="81"/>
    </row>
    <row r="6" spans="1:12" ht="18.75" customHeight="1">
      <c r="A6" s="81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84"/>
      <c r="L6" s="81"/>
    </row>
    <row r="7" spans="1:13" ht="17.25" customHeight="1">
      <c r="A7" s="8" t="s">
        <v>27</v>
      </c>
      <c r="B7" s="9">
        <f aca="true" t="shared" si="0" ref="B7:L7">+B8+B20+B24+B27</f>
        <v>575126</v>
      </c>
      <c r="C7" s="9">
        <f t="shared" si="0"/>
        <v>768239</v>
      </c>
      <c r="D7" s="9">
        <f t="shared" si="0"/>
        <v>743698</v>
      </c>
      <c r="E7" s="9">
        <f t="shared" si="0"/>
        <v>511511</v>
      </c>
      <c r="F7" s="9">
        <f t="shared" si="0"/>
        <v>446497</v>
      </c>
      <c r="G7" s="9">
        <f t="shared" si="0"/>
        <v>1176163</v>
      </c>
      <c r="H7" s="9">
        <f t="shared" si="0"/>
        <v>528974</v>
      </c>
      <c r="I7" s="9">
        <f t="shared" si="0"/>
        <v>118746</v>
      </c>
      <c r="J7" s="9">
        <f t="shared" si="0"/>
        <v>308650</v>
      </c>
      <c r="K7" s="9">
        <f t="shared" si="0"/>
        <v>255956</v>
      </c>
      <c r="L7" s="9">
        <f t="shared" si="0"/>
        <v>5433560</v>
      </c>
      <c r="M7" s="49"/>
    </row>
    <row r="8" spans="1:12" ht="17.25" customHeight="1">
      <c r="A8" s="10" t="s">
        <v>95</v>
      </c>
      <c r="B8" s="11">
        <f>B9+B12+B16</f>
        <v>281268</v>
      </c>
      <c r="C8" s="11">
        <f aca="true" t="shared" si="1" ref="C8:K8">C9+C12+C16</f>
        <v>384085</v>
      </c>
      <c r="D8" s="11">
        <f t="shared" si="1"/>
        <v>344656</v>
      </c>
      <c r="E8" s="11">
        <f t="shared" si="1"/>
        <v>257755</v>
      </c>
      <c r="F8" s="11">
        <f t="shared" si="1"/>
        <v>205398</v>
      </c>
      <c r="G8" s="11">
        <f t="shared" si="1"/>
        <v>567271</v>
      </c>
      <c r="H8" s="11">
        <f t="shared" si="1"/>
        <v>281479</v>
      </c>
      <c r="I8" s="11">
        <f t="shared" si="1"/>
        <v>53816</v>
      </c>
      <c r="J8" s="11">
        <f t="shared" si="1"/>
        <v>143483</v>
      </c>
      <c r="K8" s="11">
        <f t="shared" si="1"/>
        <v>129365</v>
      </c>
      <c r="L8" s="11">
        <f aca="true" t="shared" si="2" ref="L8:L27">SUM(B8:K8)</f>
        <v>2648576</v>
      </c>
    </row>
    <row r="9" spans="1:12" ht="17.25" customHeight="1">
      <c r="A9" s="15" t="s">
        <v>16</v>
      </c>
      <c r="B9" s="13">
        <f>+B10+B11</f>
        <v>34686</v>
      </c>
      <c r="C9" s="13">
        <f aca="true" t="shared" si="3" ref="C9:K9">+C10+C11</f>
        <v>51454</v>
      </c>
      <c r="D9" s="13">
        <f t="shared" si="3"/>
        <v>40333</v>
      </c>
      <c r="E9" s="13">
        <f t="shared" si="3"/>
        <v>32731</v>
      </c>
      <c r="F9" s="13">
        <f t="shared" si="3"/>
        <v>20558</v>
      </c>
      <c r="G9" s="13">
        <f t="shared" si="3"/>
        <v>48388</v>
      </c>
      <c r="H9" s="13">
        <f t="shared" si="3"/>
        <v>43276</v>
      </c>
      <c r="I9" s="13">
        <f t="shared" si="3"/>
        <v>7831</v>
      </c>
      <c r="J9" s="13">
        <f t="shared" si="3"/>
        <v>16131</v>
      </c>
      <c r="K9" s="13">
        <f t="shared" si="3"/>
        <v>14602</v>
      </c>
      <c r="L9" s="11">
        <f t="shared" si="2"/>
        <v>309990</v>
      </c>
    </row>
    <row r="10" spans="1:12" ht="17.25" customHeight="1">
      <c r="A10" s="29" t="s">
        <v>17</v>
      </c>
      <c r="B10" s="13">
        <v>34686</v>
      </c>
      <c r="C10" s="13">
        <v>51454</v>
      </c>
      <c r="D10" s="13">
        <v>40333</v>
      </c>
      <c r="E10" s="13">
        <v>32731</v>
      </c>
      <c r="F10" s="13">
        <v>20558</v>
      </c>
      <c r="G10" s="13">
        <v>48388</v>
      </c>
      <c r="H10" s="13">
        <v>43276</v>
      </c>
      <c r="I10" s="13">
        <v>7831</v>
      </c>
      <c r="J10" s="13">
        <v>16131</v>
      </c>
      <c r="K10" s="13">
        <v>14602</v>
      </c>
      <c r="L10" s="11">
        <f t="shared" si="2"/>
        <v>309990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234316</v>
      </c>
      <c r="C12" s="17">
        <f t="shared" si="4"/>
        <v>315260</v>
      </c>
      <c r="D12" s="17">
        <f t="shared" si="4"/>
        <v>288818</v>
      </c>
      <c r="E12" s="17">
        <f t="shared" si="4"/>
        <v>213774</v>
      </c>
      <c r="F12" s="17">
        <f t="shared" si="4"/>
        <v>173335</v>
      </c>
      <c r="G12" s="17">
        <f t="shared" si="4"/>
        <v>488172</v>
      </c>
      <c r="H12" s="17">
        <f t="shared" si="4"/>
        <v>226072</v>
      </c>
      <c r="I12" s="17">
        <f t="shared" si="4"/>
        <v>43263</v>
      </c>
      <c r="J12" s="17">
        <f t="shared" si="4"/>
        <v>120712</v>
      </c>
      <c r="K12" s="17">
        <f t="shared" si="4"/>
        <v>108654</v>
      </c>
      <c r="L12" s="11">
        <f t="shared" si="2"/>
        <v>2212376</v>
      </c>
    </row>
    <row r="13" spans="1:14" s="67" customFormat="1" ht="17.25" customHeight="1">
      <c r="A13" s="74" t="s">
        <v>19</v>
      </c>
      <c r="B13" s="75">
        <v>106497</v>
      </c>
      <c r="C13" s="75">
        <v>150934</v>
      </c>
      <c r="D13" s="75">
        <v>145047</v>
      </c>
      <c r="E13" s="75">
        <v>102578</v>
      </c>
      <c r="F13" s="75">
        <v>83287</v>
      </c>
      <c r="G13" s="75">
        <v>218655</v>
      </c>
      <c r="H13" s="75">
        <v>97824</v>
      </c>
      <c r="I13" s="75">
        <v>22727</v>
      </c>
      <c r="J13" s="75">
        <v>59947</v>
      </c>
      <c r="K13" s="75">
        <v>49114</v>
      </c>
      <c r="L13" s="76">
        <f t="shared" si="2"/>
        <v>1036610</v>
      </c>
      <c r="M13" s="77"/>
      <c r="N13" s="78"/>
    </row>
    <row r="14" spans="1:13" s="67" customFormat="1" ht="17.25" customHeight="1">
      <c r="A14" s="74" t="s">
        <v>20</v>
      </c>
      <c r="B14" s="75">
        <v>113785</v>
      </c>
      <c r="C14" s="75">
        <v>142958</v>
      </c>
      <c r="D14" s="75">
        <v>129627</v>
      </c>
      <c r="E14" s="75">
        <v>98172</v>
      </c>
      <c r="F14" s="75">
        <v>81367</v>
      </c>
      <c r="G14" s="75">
        <v>246871</v>
      </c>
      <c r="H14" s="75">
        <v>107298</v>
      </c>
      <c r="I14" s="75">
        <v>17242</v>
      </c>
      <c r="J14" s="75">
        <v>55825</v>
      </c>
      <c r="K14" s="75">
        <v>53996</v>
      </c>
      <c r="L14" s="76">
        <f t="shared" si="2"/>
        <v>1047141</v>
      </c>
      <c r="M14" s="77"/>
    </row>
    <row r="15" spans="1:12" ht="17.25" customHeight="1">
      <c r="A15" s="14" t="s">
        <v>21</v>
      </c>
      <c r="B15" s="13">
        <v>14034</v>
      </c>
      <c r="C15" s="13">
        <v>21368</v>
      </c>
      <c r="D15" s="13">
        <v>14144</v>
      </c>
      <c r="E15" s="13">
        <v>13024</v>
      </c>
      <c r="F15" s="13">
        <v>8681</v>
      </c>
      <c r="G15" s="13">
        <v>22646</v>
      </c>
      <c r="H15" s="13">
        <v>20950</v>
      </c>
      <c r="I15" s="13">
        <v>3294</v>
      </c>
      <c r="J15" s="13">
        <v>4940</v>
      </c>
      <c r="K15" s="13">
        <v>5544</v>
      </c>
      <c r="L15" s="11">
        <f t="shared" si="2"/>
        <v>128625</v>
      </c>
    </row>
    <row r="16" spans="1:12" ht="17.25" customHeight="1">
      <c r="A16" s="15" t="s">
        <v>91</v>
      </c>
      <c r="B16" s="13">
        <f>B17+B18+B19</f>
        <v>12266</v>
      </c>
      <c r="C16" s="13">
        <f aca="true" t="shared" si="5" ref="C16:K16">C17+C18+C19</f>
        <v>17371</v>
      </c>
      <c r="D16" s="13">
        <f t="shared" si="5"/>
        <v>15505</v>
      </c>
      <c r="E16" s="13">
        <f t="shared" si="5"/>
        <v>11250</v>
      </c>
      <c r="F16" s="13">
        <f t="shared" si="5"/>
        <v>11505</v>
      </c>
      <c r="G16" s="13">
        <f t="shared" si="5"/>
        <v>30711</v>
      </c>
      <c r="H16" s="13">
        <f t="shared" si="5"/>
        <v>12131</v>
      </c>
      <c r="I16" s="13">
        <f t="shared" si="5"/>
        <v>2722</v>
      </c>
      <c r="J16" s="13">
        <f t="shared" si="5"/>
        <v>6640</v>
      </c>
      <c r="K16" s="13">
        <f t="shared" si="5"/>
        <v>6109</v>
      </c>
      <c r="L16" s="11">
        <f t="shared" si="2"/>
        <v>126210</v>
      </c>
    </row>
    <row r="17" spans="1:12" ht="17.25" customHeight="1">
      <c r="A17" s="14" t="s">
        <v>92</v>
      </c>
      <c r="B17" s="13">
        <v>12233</v>
      </c>
      <c r="C17" s="13">
        <v>17339</v>
      </c>
      <c r="D17" s="13">
        <v>15478</v>
      </c>
      <c r="E17" s="13">
        <v>11222</v>
      </c>
      <c r="F17" s="13">
        <v>11493</v>
      </c>
      <c r="G17" s="13">
        <v>30687</v>
      </c>
      <c r="H17" s="13">
        <v>12102</v>
      </c>
      <c r="I17" s="13">
        <v>2718</v>
      </c>
      <c r="J17" s="13">
        <v>6633</v>
      </c>
      <c r="K17" s="13">
        <v>6104</v>
      </c>
      <c r="L17" s="11">
        <f t="shared" si="2"/>
        <v>126009</v>
      </c>
    </row>
    <row r="18" spans="1:12" ht="17.25" customHeight="1">
      <c r="A18" s="14" t="s">
        <v>93</v>
      </c>
      <c r="B18" s="13">
        <v>26</v>
      </c>
      <c r="C18" s="13">
        <v>21</v>
      </c>
      <c r="D18" s="13">
        <v>16</v>
      </c>
      <c r="E18" s="13">
        <v>21</v>
      </c>
      <c r="F18" s="13">
        <v>10</v>
      </c>
      <c r="G18" s="13">
        <v>11</v>
      </c>
      <c r="H18" s="13">
        <v>27</v>
      </c>
      <c r="I18" s="13">
        <v>1</v>
      </c>
      <c r="J18" s="13">
        <v>3</v>
      </c>
      <c r="K18" s="13">
        <v>2</v>
      </c>
      <c r="L18" s="11">
        <f t="shared" si="2"/>
        <v>138</v>
      </c>
    </row>
    <row r="19" spans="1:12" ht="17.25" customHeight="1">
      <c r="A19" s="14" t="s">
        <v>94</v>
      </c>
      <c r="B19" s="13">
        <v>7</v>
      </c>
      <c r="C19" s="13">
        <v>11</v>
      </c>
      <c r="D19" s="13">
        <v>11</v>
      </c>
      <c r="E19" s="13">
        <v>7</v>
      </c>
      <c r="F19" s="13">
        <v>2</v>
      </c>
      <c r="G19" s="13">
        <v>13</v>
      </c>
      <c r="H19" s="13">
        <v>2</v>
      </c>
      <c r="I19" s="13">
        <v>3</v>
      </c>
      <c r="J19" s="13">
        <v>4</v>
      </c>
      <c r="K19" s="13">
        <v>3</v>
      </c>
      <c r="L19" s="11">
        <f t="shared" si="2"/>
        <v>63</v>
      </c>
    </row>
    <row r="20" spans="1:12" ht="17.25" customHeight="1">
      <c r="A20" s="16" t="s">
        <v>22</v>
      </c>
      <c r="B20" s="11">
        <f>+B21+B22+B23</f>
        <v>163184</v>
      </c>
      <c r="C20" s="11">
        <f aca="true" t="shared" si="6" ref="C20:K20">+C21+C22+C23</f>
        <v>191713</v>
      </c>
      <c r="D20" s="11">
        <f t="shared" si="6"/>
        <v>204892</v>
      </c>
      <c r="E20" s="11">
        <f t="shared" si="6"/>
        <v>132796</v>
      </c>
      <c r="F20" s="11">
        <f t="shared" si="6"/>
        <v>142749</v>
      </c>
      <c r="G20" s="11">
        <f t="shared" si="6"/>
        <v>396449</v>
      </c>
      <c r="H20" s="11">
        <f t="shared" si="6"/>
        <v>135963</v>
      </c>
      <c r="I20" s="11">
        <f t="shared" si="6"/>
        <v>32914</v>
      </c>
      <c r="J20" s="11">
        <f t="shared" si="6"/>
        <v>80265</v>
      </c>
      <c r="K20" s="11">
        <f t="shared" si="6"/>
        <v>68532</v>
      </c>
      <c r="L20" s="11">
        <f t="shared" si="2"/>
        <v>1549457</v>
      </c>
    </row>
    <row r="21" spans="1:13" s="67" customFormat="1" ht="17.25" customHeight="1">
      <c r="A21" s="60" t="s">
        <v>23</v>
      </c>
      <c r="B21" s="75">
        <v>82465</v>
      </c>
      <c r="C21" s="75">
        <v>106666</v>
      </c>
      <c r="D21" s="75">
        <v>116910</v>
      </c>
      <c r="E21" s="75">
        <v>72664</v>
      </c>
      <c r="F21" s="75">
        <v>77573</v>
      </c>
      <c r="G21" s="75">
        <v>196750</v>
      </c>
      <c r="H21" s="75">
        <v>71869</v>
      </c>
      <c r="I21" s="75">
        <v>19840</v>
      </c>
      <c r="J21" s="75">
        <v>44382</v>
      </c>
      <c r="K21" s="75">
        <v>34619</v>
      </c>
      <c r="L21" s="76">
        <f t="shared" si="2"/>
        <v>823738</v>
      </c>
      <c r="M21" s="77"/>
    </row>
    <row r="22" spans="1:13" s="67" customFormat="1" ht="17.25" customHeight="1">
      <c r="A22" s="60" t="s">
        <v>24</v>
      </c>
      <c r="B22" s="75">
        <v>74854</v>
      </c>
      <c r="C22" s="75">
        <v>77964</v>
      </c>
      <c r="D22" s="75">
        <v>82106</v>
      </c>
      <c r="E22" s="75">
        <v>55798</v>
      </c>
      <c r="F22" s="75">
        <v>61279</v>
      </c>
      <c r="G22" s="75">
        <v>189339</v>
      </c>
      <c r="H22" s="75">
        <v>57101</v>
      </c>
      <c r="I22" s="75">
        <v>11803</v>
      </c>
      <c r="J22" s="75">
        <v>33824</v>
      </c>
      <c r="K22" s="75">
        <v>31857</v>
      </c>
      <c r="L22" s="76">
        <f t="shared" si="2"/>
        <v>675925</v>
      </c>
      <c r="M22" s="77"/>
    </row>
    <row r="23" spans="1:12" ht="17.25" customHeight="1">
      <c r="A23" s="12" t="s">
        <v>25</v>
      </c>
      <c r="B23" s="13">
        <v>5865</v>
      </c>
      <c r="C23" s="13">
        <v>7083</v>
      </c>
      <c r="D23" s="13">
        <v>5876</v>
      </c>
      <c r="E23" s="13">
        <v>4334</v>
      </c>
      <c r="F23" s="13">
        <v>3897</v>
      </c>
      <c r="G23" s="13">
        <v>10360</v>
      </c>
      <c r="H23" s="13">
        <v>6993</v>
      </c>
      <c r="I23" s="13">
        <v>1271</v>
      </c>
      <c r="J23" s="13">
        <v>2059</v>
      </c>
      <c r="K23" s="13">
        <v>2056</v>
      </c>
      <c r="L23" s="11">
        <f t="shared" si="2"/>
        <v>49794</v>
      </c>
    </row>
    <row r="24" spans="1:13" ht="17.25" customHeight="1">
      <c r="A24" s="16" t="s">
        <v>26</v>
      </c>
      <c r="B24" s="13">
        <f>+B25+B26</f>
        <v>130674</v>
      </c>
      <c r="C24" s="13">
        <f aca="true" t="shared" si="7" ref="C24:K24">+C25+C26</f>
        <v>192441</v>
      </c>
      <c r="D24" s="13">
        <f t="shared" si="7"/>
        <v>194150</v>
      </c>
      <c r="E24" s="13">
        <f t="shared" si="7"/>
        <v>120960</v>
      </c>
      <c r="F24" s="13">
        <f t="shared" si="7"/>
        <v>98350</v>
      </c>
      <c r="G24" s="13">
        <f t="shared" si="7"/>
        <v>212443</v>
      </c>
      <c r="H24" s="13">
        <f t="shared" si="7"/>
        <v>104223</v>
      </c>
      <c r="I24" s="13">
        <f t="shared" si="7"/>
        <v>32016</v>
      </c>
      <c r="J24" s="13">
        <f t="shared" si="7"/>
        <v>84902</v>
      </c>
      <c r="K24" s="13">
        <f t="shared" si="7"/>
        <v>58059</v>
      </c>
      <c r="L24" s="11">
        <f t="shared" si="2"/>
        <v>1228218</v>
      </c>
      <c r="M24" s="50"/>
    </row>
    <row r="25" spans="1:13" ht="17.25" customHeight="1">
      <c r="A25" s="12" t="s">
        <v>112</v>
      </c>
      <c r="B25" s="13">
        <v>68056</v>
      </c>
      <c r="C25" s="13">
        <v>109326</v>
      </c>
      <c r="D25" s="13">
        <v>114781</v>
      </c>
      <c r="E25" s="13">
        <v>73683</v>
      </c>
      <c r="F25" s="13">
        <v>54359</v>
      </c>
      <c r="G25" s="13">
        <v>117321</v>
      </c>
      <c r="H25" s="13">
        <v>59398</v>
      </c>
      <c r="I25" s="13">
        <v>21368</v>
      </c>
      <c r="J25" s="13">
        <v>47395</v>
      </c>
      <c r="K25" s="13">
        <v>31753</v>
      </c>
      <c r="L25" s="11">
        <f t="shared" si="2"/>
        <v>697440</v>
      </c>
      <c r="M25" s="49"/>
    </row>
    <row r="26" spans="1:13" ht="17.25" customHeight="1">
      <c r="A26" s="12" t="s">
        <v>113</v>
      </c>
      <c r="B26" s="13">
        <v>62618</v>
      </c>
      <c r="C26" s="13">
        <v>83115</v>
      </c>
      <c r="D26" s="13">
        <v>79369</v>
      </c>
      <c r="E26" s="13">
        <v>47277</v>
      </c>
      <c r="F26" s="13">
        <v>43991</v>
      </c>
      <c r="G26" s="13">
        <v>95122</v>
      </c>
      <c r="H26" s="13">
        <v>44825</v>
      </c>
      <c r="I26" s="13">
        <v>10648</v>
      </c>
      <c r="J26" s="13">
        <v>37507</v>
      </c>
      <c r="K26" s="13">
        <v>26306</v>
      </c>
      <c r="L26" s="11">
        <f t="shared" si="2"/>
        <v>530778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7309</v>
      </c>
      <c r="I27" s="11">
        <v>0</v>
      </c>
      <c r="J27" s="11">
        <v>0</v>
      </c>
      <c r="K27" s="11">
        <v>0</v>
      </c>
      <c r="L27" s="11">
        <f t="shared" si="2"/>
        <v>7309</v>
      </c>
    </row>
    <row r="28" spans="1:12" ht="15.75" customHeight="1">
      <c r="A28" s="33"/>
      <c r="B28" s="31"/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  <c r="L28" s="19">
        <v>0</v>
      </c>
    </row>
    <row r="29" spans="1:12" ht="17.25" customHeight="1">
      <c r="A29" s="2" t="s">
        <v>30</v>
      </c>
      <c r="B29" s="32">
        <f>SUM(B30:B33)</f>
        <v>3.1523</v>
      </c>
      <c r="C29" s="32">
        <f aca="true" t="shared" si="8" ref="C29:K29">SUM(C30:C33)</f>
        <v>3.5273</v>
      </c>
      <c r="D29" s="32">
        <f t="shared" si="8"/>
        <v>3.8853</v>
      </c>
      <c r="E29" s="32">
        <f t="shared" si="8"/>
        <v>3.3774</v>
      </c>
      <c r="F29" s="32">
        <f t="shared" si="8"/>
        <v>3.4145</v>
      </c>
      <c r="G29" s="32">
        <f t="shared" si="8"/>
        <v>2.8204</v>
      </c>
      <c r="H29" s="32">
        <f t="shared" si="8"/>
        <v>3.2339</v>
      </c>
      <c r="I29" s="32">
        <f t="shared" si="8"/>
        <v>5.2077</v>
      </c>
      <c r="J29" s="32">
        <f t="shared" si="8"/>
        <v>3.262</v>
      </c>
      <c r="K29" s="32">
        <f t="shared" si="8"/>
        <v>3.2189</v>
      </c>
      <c r="L29" s="19">
        <v>0</v>
      </c>
    </row>
    <row r="30" spans="1:12" ht="17.25" customHeight="1">
      <c r="A30" s="16" t="s">
        <v>31</v>
      </c>
      <c r="B30" s="32">
        <v>3.1523</v>
      </c>
      <c r="C30" s="32">
        <v>3.5273</v>
      </c>
      <c r="D30" s="32">
        <v>3.8853</v>
      </c>
      <c r="E30" s="32">
        <v>3.3774</v>
      </c>
      <c r="F30" s="32">
        <v>3.4145</v>
      </c>
      <c r="G30" s="32">
        <v>2.8204</v>
      </c>
      <c r="H30" s="32">
        <v>3.2339</v>
      </c>
      <c r="I30" s="32">
        <v>5.2077</v>
      </c>
      <c r="J30" s="32">
        <v>3.262</v>
      </c>
      <c r="K30" s="32">
        <v>3.2189</v>
      </c>
      <c r="L30" s="19">
        <v>0</v>
      </c>
    </row>
    <row r="31" spans="1:12" ht="17.25" customHeight="1">
      <c r="A31" s="30" t="s">
        <v>32</v>
      </c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19">
        <v>0</v>
      </c>
    </row>
    <row r="32" spans="1:12" ht="17.25" customHeight="1">
      <c r="A32" s="56" t="s">
        <v>101</v>
      </c>
      <c r="B32" s="31">
        <v>0</v>
      </c>
      <c r="C32" s="31">
        <v>0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57">
        <v>0</v>
      </c>
    </row>
    <row r="33" spans="1:12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</row>
    <row r="35" spans="1:12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10247.34</v>
      </c>
      <c r="I35" s="19">
        <v>0</v>
      </c>
      <c r="J35" s="19">
        <v>0</v>
      </c>
      <c r="K35" s="19">
        <v>0</v>
      </c>
      <c r="L35" s="23">
        <f>SUM(B35:K35)</f>
        <v>10247.34</v>
      </c>
    </row>
    <row r="36" spans="1:12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58355.79</v>
      </c>
      <c r="I36" s="19">
        <v>0</v>
      </c>
      <c r="J36" s="19">
        <v>0</v>
      </c>
      <c r="K36" s="19">
        <v>0</v>
      </c>
      <c r="L36" s="23">
        <f>SUM(B36:K36)</f>
        <v>58355.79</v>
      </c>
    </row>
    <row r="37" spans="1:12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v>0</v>
      </c>
      <c r="L37" s="13">
        <f>SUM(B37:J37)</f>
        <v>18</v>
      </c>
    </row>
    <row r="38" spans="1:12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/>
      <c r="L38" s="20"/>
    </row>
    <row r="39" spans="1:12" ht="17.25" customHeight="1">
      <c r="A39" s="2" t="s">
        <v>36</v>
      </c>
      <c r="B39" s="23">
        <f>+B43+B40</f>
        <v>4091.68</v>
      </c>
      <c r="C39" s="23">
        <f aca="true" t="shared" si="9" ref="C39:K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3376.92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t="shared" si="9"/>
        <v>1904.6</v>
      </c>
      <c r="L39" s="23">
        <f>SUM(B39:K39)</f>
        <v>39405.96000000001</v>
      </c>
    </row>
    <row r="40" spans="1:12" ht="17.25" customHeight="1">
      <c r="A40" s="16" t="s">
        <v>37</v>
      </c>
      <c r="B40" s="68">
        <v>0</v>
      </c>
      <c r="C40" s="68">
        <v>0</v>
      </c>
      <c r="D40" s="68">
        <v>0</v>
      </c>
      <c r="E40" s="68">
        <v>0</v>
      </c>
      <c r="F40" s="68">
        <v>0</v>
      </c>
      <c r="G40" s="68">
        <v>0</v>
      </c>
      <c r="H40" s="68">
        <v>0</v>
      </c>
      <c r="I40" s="68">
        <v>0</v>
      </c>
      <c r="J40" s="68">
        <v>0</v>
      </c>
      <c r="K40" s="68"/>
      <c r="L40" s="68">
        <v>0</v>
      </c>
    </row>
    <row r="41" spans="1:12" ht="17.25" customHeight="1">
      <c r="A41" s="12" t="s">
        <v>38</v>
      </c>
      <c r="B41" s="68">
        <v>0</v>
      </c>
      <c r="C41" s="68">
        <v>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/>
      <c r="L41" s="68">
        <v>0</v>
      </c>
    </row>
    <row r="42" spans="1:12" ht="17.25" customHeight="1">
      <c r="A42" s="12" t="s">
        <v>39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58" t="s">
        <v>100</v>
      </c>
      <c r="B43" s="59">
        <f>ROUND(B44*B45,2)</f>
        <v>4091.68</v>
      </c>
      <c r="C43" s="59">
        <f>ROUND(C44*C45,2)</f>
        <v>5773.72</v>
      </c>
      <c r="D43" s="59">
        <f aca="true" t="shared" si="10" ref="D43:K43">ROUND(D44*D45,2)</f>
        <v>6385.76</v>
      </c>
      <c r="E43" s="59">
        <f t="shared" si="10"/>
        <v>3445.4</v>
      </c>
      <c r="F43" s="59">
        <f t="shared" si="10"/>
        <v>3376.92</v>
      </c>
      <c r="G43" s="59">
        <f t="shared" si="10"/>
        <v>7430.08</v>
      </c>
      <c r="H43" s="59">
        <f t="shared" si="10"/>
        <v>3715.04</v>
      </c>
      <c r="I43" s="59">
        <f t="shared" si="10"/>
        <v>1065.72</v>
      </c>
      <c r="J43" s="59">
        <f t="shared" si="10"/>
        <v>2217.04</v>
      </c>
      <c r="K43" s="59">
        <f t="shared" si="10"/>
        <v>1904.6</v>
      </c>
      <c r="L43" s="23">
        <f>SUM(B43:K43)</f>
        <v>39405.96000000001</v>
      </c>
    </row>
    <row r="44" spans="1:12" ht="17.25" customHeight="1">
      <c r="A44" s="60" t="s">
        <v>40</v>
      </c>
      <c r="B44" s="61">
        <v>956</v>
      </c>
      <c r="C44" s="61">
        <v>1349</v>
      </c>
      <c r="D44" s="61">
        <v>1492</v>
      </c>
      <c r="E44" s="61">
        <v>805</v>
      </c>
      <c r="F44" s="61">
        <v>789</v>
      </c>
      <c r="G44" s="61">
        <v>1736</v>
      </c>
      <c r="H44" s="61">
        <v>868</v>
      </c>
      <c r="I44" s="61">
        <v>249</v>
      </c>
      <c r="J44" s="61">
        <v>518</v>
      </c>
      <c r="K44" s="61">
        <v>445</v>
      </c>
      <c r="L44" s="61">
        <f>SUM(B44:K44)</f>
        <v>9207</v>
      </c>
    </row>
    <row r="45" spans="1:13" ht="17.25" customHeight="1">
      <c r="A45" s="60" t="s">
        <v>41</v>
      </c>
      <c r="B45" s="59">
        <v>4.28</v>
      </c>
      <c r="C45" s="59">
        <v>4.28</v>
      </c>
      <c r="D45" s="59">
        <v>4.28</v>
      </c>
      <c r="E45" s="59">
        <v>4.28</v>
      </c>
      <c r="F45" s="59">
        <v>4.28</v>
      </c>
      <c r="G45" s="59">
        <v>4.28</v>
      </c>
      <c r="H45" s="59">
        <v>4.28</v>
      </c>
      <c r="I45" s="59">
        <v>4.28</v>
      </c>
      <c r="J45" s="57">
        <v>4.28</v>
      </c>
      <c r="K45" s="57">
        <v>4.28</v>
      </c>
      <c r="L45" s="59">
        <v>4.28</v>
      </c>
      <c r="M45" s="54"/>
    </row>
    <row r="46" spans="1:12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/>
      <c r="L46" s="20"/>
    </row>
    <row r="47" spans="1:12" ht="17.25" customHeight="1">
      <c r="A47" s="21" t="s">
        <v>42</v>
      </c>
      <c r="B47" s="22">
        <f>+B48+B60</f>
        <v>1873160.5599999998</v>
      </c>
      <c r="C47" s="22">
        <f aca="true" t="shared" si="11" ref="C47:H47">+C48+C60</f>
        <v>2797043.31</v>
      </c>
      <c r="D47" s="22">
        <f t="shared" si="11"/>
        <v>2987045.2999999993</v>
      </c>
      <c r="E47" s="22">
        <f t="shared" si="11"/>
        <v>1791790.25</v>
      </c>
      <c r="F47" s="22">
        <f t="shared" si="11"/>
        <v>1593744.26</v>
      </c>
      <c r="G47" s="22">
        <f t="shared" si="11"/>
        <v>3424821.75</v>
      </c>
      <c r="H47" s="22">
        <f t="shared" si="11"/>
        <v>1778553.3900000001</v>
      </c>
      <c r="I47" s="22">
        <f>+I48+I60</f>
        <v>619459.26</v>
      </c>
      <c r="J47" s="22">
        <f>+J48+J60</f>
        <v>1046686.88</v>
      </c>
      <c r="K47" s="22">
        <f>+K48+K60</f>
        <v>829596.89</v>
      </c>
      <c r="L47" s="22">
        <f aca="true" t="shared" si="12" ref="L47:L60">SUM(B47:K47)</f>
        <v>18741901.85</v>
      </c>
    </row>
    <row r="48" spans="1:12" ht="17.25" customHeight="1">
      <c r="A48" s="16" t="s">
        <v>137</v>
      </c>
      <c r="B48" s="23">
        <f>SUM(B49:B59)</f>
        <v>1856161.7599999998</v>
      </c>
      <c r="C48" s="23">
        <f aca="true" t="shared" si="13" ref="C48:K48">SUM(C49:C59)</f>
        <v>2772465.02</v>
      </c>
      <c r="D48" s="23">
        <f t="shared" si="13"/>
        <v>2962638.9799999995</v>
      </c>
      <c r="E48" s="23">
        <f t="shared" si="13"/>
        <v>1768351.25</v>
      </c>
      <c r="F48" s="23">
        <f t="shared" si="13"/>
        <v>1579322.28</v>
      </c>
      <c r="G48" s="23">
        <f t="shared" si="13"/>
        <v>3397940.03</v>
      </c>
      <c r="H48" s="23">
        <f t="shared" si="13"/>
        <v>1761280.7100000002</v>
      </c>
      <c r="I48" s="23">
        <f t="shared" si="13"/>
        <v>619459.26</v>
      </c>
      <c r="J48" s="23">
        <f t="shared" si="13"/>
        <v>1032660.53</v>
      </c>
      <c r="K48" s="23">
        <f t="shared" si="13"/>
        <v>829596.89</v>
      </c>
      <c r="L48" s="23">
        <f t="shared" si="12"/>
        <v>18579876.709999997</v>
      </c>
    </row>
    <row r="49" spans="1:12" ht="17.25" customHeight="1">
      <c r="A49" s="34" t="s">
        <v>43</v>
      </c>
      <c r="B49" s="23">
        <f aca="true" t="shared" si="14" ref="B49:H49">ROUND(B30*B7,2)</f>
        <v>1812969.69</v>
      </c>
      <c r="C49" s="23">
        <f t="shared" si="14"/>
        <v>2709809.42</v>
      </c>
      <c r="D49" s="23">
        <f t="shared" si="14"/>
        <v>2889489.84</v>
      </c>
      <c r="E49" s="23">
        <f t="shared" si="14"/>
        <v>1727577.25</v>
      </c>
      <c r="F49" s="23">
        <f t="shared" si="14"/>
        <v>1524564.01</v>
      </c>
      <c r="G49" s="23">
        <f t="shared" si="14"/>
        <v>3317250.13</v>
      </c>
      <c r="H49" s="23">
        <f t="shared" si="14"/>
        <v>1710649.02</v>
      </c>
      <c r="I49" s="23">
        <f>ROUND(I30*I7,2)</f>
        <v>618393.54</v>
      </c>
      <c r="J49" s="23">
        <f>ROUND(J30*J7,2)</f>
        <v>1006816.3</v>
      </c>
      <c r="K49" s="23">
        <f>ROUND(K30*K7,2)</f>
        <v>823896.77</v>
      </c>
      <c r="L49" s="23">
        <f t="shared" si="12"/>
        <v>18141415.97</v>
      </c>
    </row>
    <row r="50" spans="1:12" ht="17.25" customHeight="1">
      <c r="A50" s="34" t="s">
        <v>44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</row>
    <row r="51" spans="1:12" ht="17.25" customHeight="1">
      <c r="A51" s="62" t="s">
        <v>102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</row>
    <row r="52" spans="1:12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10247.34</v>
      </c>
      <c r="I53" s="31">
        <f>+I35</f>
        <v>0</v>
      </c>
      <c r="J53" s="31">
        <f>+J35</f>
        <v>0</v>
      </c>
      <c r="K53" s="31">
        <f>+K35</f>
        <v>0</v>
      </c>
      <c r="L53" s="23">
        <f t="shared" si="12"/>
        <v>10247.34</v>
      </c>
    </row>
    <row r="54" spans="1:12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f t="shared" si="12"/>
        <v>0</v>
      </c>
    </row>
    <row r="55" spans="1:12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3376.92</v>
      </c>
      <c r="G55" s="36">
        <v>7430.08</v>
      </c>
      <c r="H55" s="36">
        <v>3715.04</v>
      </c>
      <c r="I55" s="36">
        <v>1065.72</v>
      </c>
      <c r="J55" s="36">
        <v>2217.04</v>
      </c>
      <c r="K55" s="36">
        <v>1904.6</v>
      </c>
      <c r="L55" s="23">
        <f t="shared" si="12"/>
        <v>39405.96000000001</v>
      </c>
    </row>
    <row r="56" spans="1:12" ht="17.25" customHeight="1">
      <c r="A56" s="12" t="s">
        <v>105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135</v>
      </c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36">
        <v>3795.52</v>
      </c>
      <c r="L57" s="23">
        <f t="shared" si="12"/>
        <v>3795.52</v>
      </c>
    </row>
    <row r="58" spans="1:12" ht="17.25" customHeight="1">
      <c r="A58" s="12" t="s">
        <v>136</v>
      </c>
      <c r="B58" s="36">
        <v>39100.39</v>
      </c>
      <c r="C58" s="36">
        <v>56881.88</v>
      </c>
      <c r="D58" s="36">
        <v>66763.38</v>
      </c>
      <c r="E58" s="36">
        <v>37328.6</v>
      </c>
      <c r="F58" s="36">
        <v>51381.35</v>
      </c>
      <c r="G58" s="36">
        <v>73259.82</v>
      </c>
      <c r="H58" s="36">
        <v>36669.31</v>
      </c>
      <c r="I58" s="19">
        <v>0</v>
      </c>
      <c r="J58" s="36">
        <v>23627.19</v>
      </c>
      <c r="K58" s="19">
        <v>0</v>
      </c>
      <c r="L58" s="23">
        <f t="shared" si="12"/>
        <v>385011.92000000004</v>
      </c>
    </row>
    <row r="59" spans="1:12" ht="17.25" customHeight="1">
      <c r="A59" s="12" t="s">
        <v>140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/>
    </row>
    <row r="60" spans="1:12" ht="17.25" customHeight="1">
      <c r="A60" s="16" t="s">
        <v>49</v>
      </c>
      <c r="B60" s="36">
        <v>16998.8</v>
      </c>
      <c r="C60" s="36">
        <v>24578.29</v>
      </c>
      <c r="D60" s="36">
        <v>24406.32</v>
      </c>
      <c r="E60" s="36">
        <v>23439</v>
      </c>
      <c r="F60" s="36">
        <v>14421.98</v>
      </c>
      <c r="G60" s="36">
        <v>26881.72</v>
      </c>
      <c r="H60" s="36">
        <v>17272.68</v>
      </c>
      <c r="I60" s="19">
        <v>0</v>
      </c>
      <c r="J60" s="36">
        <v>14026.35</v>
      </c>
      <c r="K60" s="19">
        <v>0</v>
      </c>
      <c r="L60" s="36">
        <f t="shared" si="12"/>
        <v>162025.14</v>
      </c>
    </row>
    <row r="61" spans="1:12" ht="17.25" customHeight="1">
      <c r="A61" s="16"/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/>
      <c r="L61" s="19">
        <f>SUM(B61:J61)</f>
        <v>0</v>
      </c>
    </row>
    <row r="62" spans="1:12" ht="17.25" customHeight="1">
      <c r="A62" s="46"/>
      <c r="B62" s="55">
        <v>0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/>
      <c r="L62" s="55">
        <f>SUM(B62:J62)</f>
        <v>0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/>
    </row>
    <row r="64" spans="1:12" ht="18.75" customHeight="1">
      <c r="A64" s="2" t="s">
        <v>50</v>
      </c>
      <c r="B64" s="35">
        <f aca="true" t="shared" si="15" ref="B64:K64">+B65+B72+B108+B109</f>
        <v>-206870.78</v>
      </c>
      <c r="C64" s="35">
        <f t="shared" si="15"/>
        <v>-230943.81</v>
      </c>
      <c r="D64" s="35">
        <f t="shared" si="15"/>
        <v>-197513.77000000002</v>
      </c>
      <c r="E64" s="35">
        <f t="shared" si="15"/>
        <v>-223405.19</v>
      </c>
      <c r="F64" s="35">
        <f t="shared" si="15"/>
        <v>-147342.93</v>
      </c>
      <c r="G64" s="35">
        <f t="shared" si="15"/>
        <v>-282353.26</v>
      </c>
      <c r="H64" s="35">
        <f t="shared" si="15"/>
        <v>-186177.91</v>
      </c>
      <c r="I64" s="35">
        <f t="shared" si="15"/>
        <v>-166803.97</v>
      </c>
      <c r="J64" s="35">
        <f t="shared" si="15"/>
        <v>-73999.22</v>
      </c>
      <c r="K64" s="35">
        <f t="shared" si="15"/>
        <v>-65015.61</v>
      </c>
      <c r="L64" s="35">
        <f aca="true" t="shared" si="16" ref="L64:L113">SUM(B64:K64)</f>
        <v>-1780426.45</v>
      </c>
    </row>
    <row r="65" spans="1:12" ht="18.75" customHeight="1">
      <c r="A65" s="16" t="s">
        <v>73</v>
      </c>
      <c r="B65" s="35">
        <f aca="true" t="shared" si="17" ref="B65:K65">B66+B67+B68+B69+B70+B71</f>
        <v>-193621.65</v>
      </c>
      <c r="C65" s="35">
        <f t="shared" si="17"/>
        <v>-211683.02</v>
      </c>
      <c r="D65" s="35">
        <f t="shared" si="17"/>
        <v>-178257.17</v>
      </c>
      <c r="E65" s="35">
        <f t="shared" si="17"/>
        <v>-210654.76</v>
      </c>
      <c r="F65" s="35">
        <f t="shared" si="17"/>
        <v>-159124.9</v>
      </c>
      <c r="G65" s="35">
        <f t="shared" si="17"/>
        <v>-254646.14</v>
      </c>
      <c r="H65" s="35">
        <f t="shared" si="17"/>
        <v>-173104</v>
      </c>
      <c r="I65" s="35">
        <f t="shared" si="17"/>
        <v>-31324</v>
      </c>
      <c r="J65" s="35">
        <f t="shared" si="17"/>
        <v>-64524</v>
      </c>
      <c r="K65" s="35">
        <f t="shared" si="17"/>
        <v>-58408</v>
      </c>
      <c r="L65" s="35">
        <f t="shared" si="16"/>
        <v>-1535347.6400000001</v>
      </c>
    </row>
    <row r="66" spans="1:12" ht="18.75" customHeight="1">
      <c r="A66" s="12" t="s">
        <v>74</v>
      </c>
      <c r="B66" s="35">
        <f>-ROUND(B9*$D$3,2)</f>
        <v>-138744</v>
      </c>
      <c r="C66" s="35">
        <f aca="true" t="shared" si="18" ref="C66:K66">-ROUND(C9*$D$3,2)</f>
        <v>-205816</v>
      </c>
      <c r="D66" s="35">
        <f t="shared" si="18"/>
        <v>-161332</v>
      </c>
      <c r="E66" s="35">
        <f t="shared" si="18"/>
        <v>-130924</v>
      </c>
      <c r="F66" s="35">
        <f t="shared" si="18"/>
        <v>-82232</v>
      </c>
      <c r="G66" s="35">
        <f t="shared" si="18"/>
        <v>-193552</v>
      </c>
      <c r="H66" s="35">
        <f t="shared" si="18"/>
        <v>-173104</v>
      </c>
      <c r="I66" s="35">
        <f t="shared" si="18"/>
        <v>-31324</v>
      </c>
      <c r="J66" s="35">
        <f t="shared" si="18"/>
        <v>-64524</v>
      </c>
      <c r="K66" s="35">
        <f t="shared" si="18"/>
        <v>-58408</v>
      </c>
      <c r="L66" s="35">
        <f t="shared" si="16"/>
        <v>-1239960</v>
      </c>
    </row>
    <row r="67" spans="1:12" ht="18.75" customHeight="1">
      <c r="A67" s="12" t="s">
        <v>51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f t="shared" si="16"/>
        <v>0</v>
      </c>
    </row>
    <row r="68" spans="1:12" ht="18.75" customHeight="1">
      <c r="A68" s="12" t="s">
        <v>96</v>
      </c>
      <c r="B68" s="35">
        <v>-496</v>
      </c>
      <c r="C68" s="35">
        <v>-276</v>
      </c>
      <c r="D68" s="35">
        <v>-188</v>
      </c>
      <c r="E68" s="35">
        <v>-432</v>
      </c>
      <c r="F68" s="35">
        <v>-400</v>
      </c>
      <c r="G68" s="35">
        <v>-244</v>
      </c>
      <c r="H68" s="19">
        <v>0</v>
      </c>
      <c r="I68" s="19">
        <v>0</v>
      </c>
      <c r="J68" s="19">
        <v>0</v>
      </c>
      <c r="K68" s="19">
        <v>0</v>
      </c>
      <c r="L68" s="35">
        <f t="shared" si="16"/>
        <v>-2036</v>
      </c>
    </row>
    <row r="69" spans="1:12" ht="18.75" customHeight="1">
      <c r="A69" s="12" t="s">
        <v>103</v>
      </c>
      <c r="B69" s="35">
        <v>-5100</v>
      </c>
      <c r="C69" s="35">
        <v>-1804</v>
      </c>
      <c r="D69" s="35">
        <v>-2044</v>
      </c>
      <c r="E69" s="35">
        <v>-2764</v>
      </c>
      <c r="F69" s="35">
        <v>-1652</v>
      </c>
      <c r="G69" s="35">
        <v>-1316</v>
      </c>
      <c r="H69" s="19">
        <v>0</v>
      </c>
      <c r="I69" s="19">
        <v>0</v>
      </c>
      <c r="J69" s="19">
        <v>0</v>
      </c>
      <c r="K69" s="19">
        <v>0</v>
      </c>
      <c r="L69" s="35">
        <f t="shared" si="16"/>
        <v>-14680</v>
      </c>
    </row>
    <row r="70" spans="1:12" ht="18.75" customHeight="1">
      <c r="A70" s="12" t="s">
        <v>52</v>
      </c>
      <c r="B70" s="35">
        <v>-49281.65</v>
      </c>
      <c r="C70" s="35">
        <v>-3787.02</v>
      </c>
      <c r="D70" s="35">
        <v>-14693.17</v>
      </c>
      <c r="E70" s="35">
        <v>-76534.76</v>
      </c>
      <c r="F70" s="35">
        <v>-74840.9</v>
      </c>
      <c r="G70" s="35">
        <v>-59534.14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-278671.63999999996</v>
      </c>
    </row>
    <row r="71" spans="1:12" ht="18.75" customHeight="1">
      <c r="A71" s="12" t="s">
        <v>53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f t="shared" si="16"/>
        <v>0</v>
      </c>
    </row>
    <row r="72" spans="1:12" s="67" customFormat="1" ht="18.75" customHeight="1">
      <c r="A72" s="16" t="s">
        <v>78</v>
      </c>
      <c r="B72" s="63">
        <f aca="true" t="shared" si="19" ref="B72:K72">SUM(B73:B107)</f>
        <v>-13249.13</v>
      </c>
      <c r="C72" s="63">
        <f t="shared" si="19"/>
        <v>-19260.79</v>
      </c>
      <c r="D72" s="35">
        <f t="shared" si="19"/>
        <v>-19256.6</v>
      </c>
      <c r="E72" s="63">
        <f t="shared" si="19"/>
        <v>-12750.43</v>
      </c>
      <c r="F72" s="35">
        <f t="shared" si="19"/>
        <v>-11294.78</v>
      </c>
      <c r="G72" s="35">
        <f t="shared" si="19"/>
        <v>-27707.12</v>
      </c>
      <c r="H72" s="63">
        <f t="shared" si="19"/>
        <v>-13073.91</v>
      </c>
      <c r="I72" s="35">
        <f t="shared" si="19"/>
        <v>-135479.97</v>
      </c>
      <c r="J72" s="63">
        <f t="shared" si="19"/>
        <v>-9475.22</v>
      </c>
      <c r="K72" s="63">
        <f t="shared" si="19"/>
        <v>-6607.61</v>
      </c>
      <c r="L72" s="63">
        <f t="shared" si="16"/>
        <v>-268155.56</v>
      </c>
    </row>
    <row r="73" spans="1:12" ht="18.75" customHeight="1">
      <c r="A73" s="12" t="s">
        <v>141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-44391.6</v>
      </c>
      <c r="J73" s="19">
        <v>0</v>
      </c>
      <c r="K73" s="19">
        <v>0</v>
      </c>
      <c r="L73" s="35">
        <f t="shared" si="16"/>
        <v>-44391.6</v>
      </c>
    </row>
    <row r="74" spans="1:12" ht="18.75" customHeight="1">
      <c r="A74" s="12" t="s">
        <v>54</v>
      </c>
      <c r="B74" s="19">
        <v>0</v>
      </c>
      <c r="C74" s="35">
        <v>-27.31</v>
      </c>
      <c r="D74" s="35">
        <v>-6.68</v>
      </c>
      <c r="E74" s="19">
        <v>0</v>
      </c>
      <c r="F74" s="19">
        <v>0</v>
      </c>
      <c r="G74" s="35">
        <v>-6.68</v>
      </c>
      <c r="H74" s="19">
        <v>0</v>
      </c>
      <c r="I74" s="19">
        <v>0</v>
      </c>
      <c r="J74" s="19">
        <v>0</v>
      </c>
      <c r="K74" s="19">
        <v>0</v>
      </c>
      <c r="L74" s="63">
        <f t="shared" si="16"/>
        <v>-40.669999999999995</v>
      </c>
    </row>
    <row r="75" spans="1:12" ht="18.75" customHeight="1">
      <c r="A75" s="12" t="s">
        <v>55</v>
      </c>
      <c r="B75" s="19">
        <v>0</v>
      </c>
      <c r="C75" s="19">
        <v>0</v>
      </c>
      <c r="D75" s="35">
        <v>-1067.75</v>
      </c>
      <c r="E75" s="19">
        <v>0</v>
      </c>
      <c r="F75" s="35">
        <v>0</v>
      </c>
      <c r="G75" s="19">
        <v>0</v>
      </c>
      <c r="H75" s="19">
        <v>0</v>
      </c>
      <c r="I75" s="44">
        <v>-2488.9</v>
      </c>
      <c r="J75" s="19">
        <v>0</v>
      </c>
      <c r="K75" s="19">
        <v>-380.65</v>
      </c>
      <c r="L75" s="63">
        <f t="shared" si="16"/>
        <v>-3937.3</v>
      </c>
    </row>
    <row r="76" spans="1:12" ht="18.75" customHeight="1">
      <c r="A76" s="12" t="s">
        <v>56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44">
        <v>-60000</v>
      </c>
      <c r="J76" s="19">
        <v>0</v>
      </c>
      <c r="K76" s="19">
        <v>0</v>
      </c>
      <c r="L76" s="35">
        <f t="shared" si="16"/>
        <v>-60000</v>
      </c>
    </row>
    <row r="77" spans="1:12" ht="18.75" customHeight="1">
      <c r="A77" s="34" t="s">
        <v>57</v>
      </c>
      <c r="B77" s="35">
        <v>-13249.13</v>
      </c>
      <c r="C77" s="35">
        <v>-19233.48</v>
      </c>
      <c r="D77" s="35">
        <v>-18182.17</v>
      </c>
      <c r="E77" s="35">
        <v>-12750.43</v>
      </c>
      <c r="F77" s="35">
        <v>-11294.78</v>
      </c>
      <c r="G77" s="35">
        <v>-26700.44</v>
      </c>
      <c r="H77" s="35">
        <v>-13073.91</v>
      </c>
      <c r="I77" s="35">
        <v>-4596.09</v>
      </c>
      <c r="J77" s="35">
        <v>-9475.22</v>
      </c>
      <c r="K77" s="35">
        <v>-6226.96</v>
      </c>
      <c r="L77" s="63">
        <f t="shared" si="16"/>
        <v>-134782.61000000002</v>
      </c>
    </row>
    <row r="78" spans="1:12" ht="18.75" customHeight="1">
      <c r="A78" s="12" t="s">
        <v>58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</row>
    <row r="79" spans="1:12" ht="18.75" customHeight="1">
      <c r="A79" s="12" t="s">
        <v>59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f t="shared" si="16"/>
        <v>0</v>
      </c>
    </row>
    <row r="80" spans="1:12" ht="18.75" customHeight="1">
      <c r="A80" s="12" t="s">
        <v>60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f t="shared" si="16"/>
        <v>0</v>
      </c>
    </row>
    <row r="81" spans="1:12" ht="18.75" customHeight="1">
      <c r="A81" s="12" t="s">
        <v>61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f t="shared" si="16"/>
        <v>0</v>
      </c>
    </row>
    <row r="82" spans="1:12" ht="18.75" customHeight="1">
      <c r="A82" s="12" t="s">
        <v>62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63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64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65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66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67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63">
        <v>-1000</v>
      </c>
      <c r="J87" s="19">
        <v>0</v>
      </c>
      <c r="K87" s="19">
        <v>0</v>
      </c>
      <c r="L87" s="63">
        <f t="shared" si="16"/>
        <v>-1000</v>
      </c>
    </row>
    <row r="88" spans="1:12" ht="18.75" customHeight="1">
      <c r="A88" s="12" t="s">
        <v>76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133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63">
        <v>-1000</v>
      </c>
      <c r="H89" s="19">
        <v>0</v>
      </c>
      <c r="I89" s="19">
        <v>0</v>
      </c>
      <c r="J89" s="19">
        <v>0</v>
      </c>
      <c r="K89" s="19">
        <v>0</v>
      </c>
      <c r="L89" s="63">
        <f t="shared" si="16"/>
        <v>-1000</v>
      </c>
    </row>
    <row r="90" spans="1:12" ht="18.75" customHeight="1">
      <c r="A90" s="12" t="s">
        <v>79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83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f t="shared" si="16"/>
        <v>0</v>
      </c>
    </row>
    <row r="92" spans="1:12" ht="18.75" customHeight="1">
      <c r="A92" s="12" t="s">
        <v>84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85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3" ht="18.75" customHeight="1">
      <c r="A94" s="12" t="s">
        <v>86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  <c r="M94" s="53"/>
    </row>
    <row r="95" spans="1:13" ht="18.75" customHeight="1">
      <c r="A95" s="12" t="s">
        <v>104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  <c r="M95" s="52"/>
    </row>
    <row r="96" spans="1:13" ht="18.75" customHeight="1">
      <c r="A96" s="12" t="s">
        <v>90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2"/>
    </row>
    <row r="97" spans="1:13" ht="18.75" customHeight="1">
      <c r="A97" s="12" t="s">
        <v>106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107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108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s="67" customFormat="1" ht="18.75" customHeight="1">
      <c r="A100" s="60" t="s">
        <v>111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66"/>
    </row>
    <row r="101" spans="1:13" ht="18.75" customHeight="1">
      <c r="A101" s="60" t="s">
        <v>109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31">
        <f t="shared" si="16"/>
        <v>0</v>
      </c>
      <c r="M101" s="52"/>
    </row>
    <row r="102" spans="1:13" ht="18.75" customHeight="1">
      <c r="A102" s="60" t="s">
        <v>110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31">
        <f t="shared" si="16"/>
        <v>0</v>
      </c>
      <c r="M102" s="52"/>
    </row>
    <row r="103" spans="1:13" ht="18.75" customHeight="1">
      <c r="A103" s="70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f t="shared" si="16"/>
        <v>0</v>
      </c>
      <c r="M103" s="52"/>
    </row>
    <row r="104" spans="1:13" ht="18.75" customHeight="1">
      <c r="A104" s="15" t="s">
        <v>115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f t="shared" si="16"/>
        <v>0</v>
      </c>
      <c r="M104" s="52"/>
    </row>
    <row r="105" spans="1:13" ht="18.75" customHeight="1">
      <c r="A105" s="15" t="s">
        <v>134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142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63">
        <v>-23003.38</v>
      </c>
      <c r="J106" s="19">
        <v>0</v>
      </c>
      <c r="K106" s="19">
        <v>0</v>
      </c>
      <c r="L106" s="63">
        <f t="shared" si="16"/>
        <v>-23003.38</v>
      </c>
      <c r="M106" s="52"/>
    </row>
    <row r="107" spans="1:13" ht="18.75" customHeight="1">
      <c r="A107" s="15"/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/>
      <c r="M107" s="52"/>
    </row>
    <row r="108" spans="1:13" ht="18.75" customHeight="1">
      <c r="A108" s="16" t="s">
        <v>144</v>
      </c>
      <c r="B108" s="19">
        <v>0</v>
      </c>
      <c r="C108" s="19">
        <v>0</v>
      </c>
      <c r="D108" s="19">
        <v>0</v>
      </c>
      <c r="E108" s="19">
        <v>0</v>
      </c>
      <c r="F108" s="63">
        <v>23076.75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63">
        <f t="shared" si="16"/>
        <v>23076.75</v>
      </c>
      <c r="M108" s="52"/>
    </row>
    <row r="109" spans="1:13" ht="18.75" customHeight="1">
      <c r="A109" s="16" t="s">
        <v>99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f t="shared" si="16"/>
        <v>0</v>
      </c>
      <c r="M109" s="53"/>
    </row>
    <row r="110" spans="1:13" ht="18.75" customHeight="1">
      <c r="A110" s="16"/>
      <c r="B110" s="20">
        <v>0</v>
      </c>
      <c r="C110" s="20">
        <v>0</v>
      </c>
      <c r="D110" s="20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/>
      <c r="L110" s="31">
        <f t="shared" si="16"/>
        <v>0</v>
      </c>
      <c r="M110" s="51"/>
    </row>
    <row r="111" spans="1:13" ht="18.75" customHeight="1">
      <c r="A111" s="16" t="s">
        <v>81</v>
      </c>
      <c r="B111" s="24">
        <f aca="true" t="shared" si="20" ref="B111:H111">+B112+B113</f>
        <v>1666289.78</v>
      </c>
      <c r="C111" s="24">
        <f t="shared" si="20"/>
        <v>2566099.5</v>
      </c>
      <c r="D111" s="24">
        <f t="shared" si="20"/>
        <v>2789531.5299999993</v>
      </c>
      <c r="E111" s="24">
        <f t="shared" si="20"/>
        <v>1568385.06</v>
      </c>
      <c r="F111" s="24">
        <f t="shared" si="20"/>
        <v>1446401.33</v>
      </c>
      <c r="G111" s="24">
        <f t="shared" si="20"/>
        <v>3142468.4899999998</v>
      </c>
      <c r="H111" s="24">
        <f t="shared" si="20"/>
        <v>1592375.4800000002</v>
      </c>
      <c r="I111" s="24">
        <f>+I112+I113</f>
        <v>452655.29000000004</v>
      </c>
      <c r="J111" s="24">
        <f>+J112+J113</f>
        <v>972687.66</v>
      </c>
      <c r="K111" s="24">
        <f>+K112+K113</f>
        <v>764581.28</v>
      </c>
      <c r="L111" s="45">
        <f t="shared" si="16"/>
        <v>16961475.400000002</v>
      </c>
      <c r="M111" s="72"/>
    </row>
    <row r="112" spans="1:13" ht="18" customHeight="1">
      <c r="A112" s="16" t="s">
        <v>80</v>
      </c>
      <c r="B112" s="24">
        <f aca="true" t="shared" si="21" ref="B112:K112">+B48+B65+B72+B108</f>
        <v>1649290.98</v>
      </c>
      <c r="C112" s="24">
        <f t="shared" si="21"/>
        <v>2541521.21</v>
      </c>
      <c r="D112" s="24">
        <f t="shared" si="21"/>
        <v>2765125.2099999995</v>
      </c>
      <c r="E112" s="24">
        <f t="shared" si="21"/>
        <v>1544946.06</v>
      </c>
      <c r="F112" s="24">
        <f t="shared" si="21"/>
        <v>1431979.35</v>
      </c>
      <c r="G112" s="24">
        <f t="shared" si="21"/>
        <v>3115586.7699999996</v>
      </c>
      <c r="H112" s="24">
        <f t="shared" si="21"/>
        <v>1575102.8000000003</v>
      </c>
      <c r="I112" s="24">
        <f t="shared" si="21"/>
        <v>452655.29000000004</v>
      </c>
      <c r="J112" s="24">
        <f t="shared" si="21"/>
        <v>958661.31</v>
      </c>
      <c r="K112" s="24">
        <f t="shared" si="21"/>
        <v>764581.28</v>
      </c>
      <c r="L112" s="45">
        <f t="shared" si="16"/>
        <v>16799450.259999998</v>
      </c>
      <c r="M112" s="51"/>
    </row>
    <row r="113" spans="1:13" ht="18.75" customHeight="1">
      <c r="A113" s="16" t="s">
        <v>97</v>
      </c>
      <c r="B113" s="24">
        <f aca="true" t="shared" si="22" ref="B113:K113">IF(+B60+B109+B114&lt;0,0,(B60+B109+B114))</f>
        <v>16998.8</v>
      </c>
      <c r="C113" s="24">
        <f t="shared" si="22"/>
        <v>24578.29</v>
      </c>
      <c r="D113" s="24">
        <f t="shared" si="22"/>
        <v>24406.32</v>
      </c>
      <c r="E113" s="24">
        <f t="shared" si="22"/>
        <v>23439</v>
      </c>
      <c r="F113" s="24">
        <f t="shared" si="22"/>
        <v>14421.98</v>
      </c>
      <c r="G113" s="24">
        <f t="shared" si="22"/>
        <v>26881.72</v>
      </c>
      <c r="H113" s="24">
        <f t="shared" si="22"/>
        <v>17272.68</v>
      </c>
      <c r="I113" s="19">
        <f t="shared" si="22"/>
        <v>0</v>
      </c>
      <c r="J113" s="24">
        <f t="shared" si="22"/>
        <v>14026.35</v>
      </c>
      <c r="K113" s="24">
        <f t="shared" si="22"/>
        <v>0</v>
      </c>
      <c r="L113" s="45">
        <f t="shared" si="16"/>
        <v>162025.14</v>
      </c>
      <c r="M113" s="73"/>
    </row>
    <row r="114" spans="1:14" ht="18.75" customHeight="1">
      <c r="A114" s="16" t="s">
        <v>82</v>
      </c>
      <c r="B114" s="19">
        <v>0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31">
        <f>SUM(B114:J114)</f>
        <v>0</v>
      </c>
      <c r="N114" s="54"/>
    </row>
    <row r="115" spans="1:12" ht="18.75" customHeight="1">
      <c r="A115" s="16" t="s">
        <v>98</v>
      </c>
      <c r="B115" s="19">
        <v>0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/>
      <c r="L115" s="31">
        <f>SUM(B115:J115)</f>
        <v>0</v>
      </c>
    </row>
    <row r="116" spans="1:12" ht="18.75" customHeight="1">
      <c r="A116" s="2"/>
      <c r="B116" s="20">
        <v>0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/>
      <c r="L116" s="20"/>
    </row>
    <row r="117" spans="1:12" ht="18.75" customHeight="1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</row>
    <row r="118" spans="1:12" ht="18.75" customHeight="1">
      <c r="A118" s="8"/>
      <c r="B118" s="43">
        <v>0</v>
      </c>
      <c r="C118" s="43">
        <v>0</v>
      </c>
      <c r="D118" s="43">
        <v>0</v>
      </c>
      <c r="E118" s="43">
        <v>0</v>
      </c>
      <c r="F118" s="43">
        <v>0</v>
      </c>
      <c r="G118" s="43">
        <v>0</v>
      </c>
      <c r="H118" s="43">
        <v>0</v>
      </c>
      <c r="I118" s="43">
        <v>0</v>
      </c>
      <c r="J118" s="43">
        <v>0</v>
      </c>
      <c r="K118" s="43"/>
      <c r="L118" s="43"/>
    </row>
    <row r="119" spans="1:13" ht="18.75" customHeight="1">
      <c r="A119" s="25" t="s">
        <v>68</v>
      </c>
      <c r="B119" s="18">
        <v>0</v>
      </c>
      <c r="C119" s="18">
        <v>0</v>
      </c>
      <c r="D119" s="18">
        <v>0</v>
      </c>
      <c r="E119" s="18">
        <v>0</v>
      </c>
      <c r="F119" s="18">
        <v>0</v>
      </c>
      <c r="G119" s="18">
        <v>0</v>
      </c>
      <c r="H119" s="18">
        <v>0</v>
      </c>
      <c r="I119" s="18">
        <v>0</v>
      </c>
      <c r="J119" s="18">
        <v>0</v>
      </c>
      <c r="K119" s="18"/>
      <c r="L119" s="39">
        <f>SUM(L120:L140)</f>
        <v>16961475.409999996</v>
      </c>
      <c r="M119" s="51"/>
    </row>
    <row r="120" spans="1:12" ht="18.75" customHeight="1">
      <c r="A120" s="26" t="s">
        <v>69</v>
      </c>
      <c r="B120" s="27">
        <v>211004.86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/>
      <c r="L120" s="39">
        <f>SUM(B120:K120)</f>
        <v>211004.86</v>
      </c>
    </row>
    <row r="121" spans="1:12" ht="18.75" customHeight="1">
      <c r="A121" s="26" t="s">
        <v>70</v>
      </c>
      <c r="B121" s="27">
        <v>1455284.92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/>
      <c r="L121" s="39">
        <f>SUM(B121:K121)</f>
        <v>1455284.92</v>
      </c>
    </row>
    <row r="122" spans="1:12" ht="18.75" customHeight="1">
      <c r="A122" s="26" t="s">
        <v>71</v>
      </c>
      <c r="B122" s="38">
        <v>0</v>
      </c>
      <c r="C122" s="27">
        <v>2566099.51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/>
      <c r="L122" s="39">
        <f>SUM(B122:K122)</f>
        <v>2566099.51</v>
      </c>
    </row>
    <row r="123" spans="1:12" ht="18.75" customHeight="1">
      <c r="A123" s="26" t="s">
        <v>72</v>
      </c>
      <c r="B123" s="38">
        <v>0</v>
      </c>
      <c r="C123" s="38">
        <v>0</v>
      </c>
      <c r="D123" s="27">
        <v>2595972.3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/>
      <c r="L123" s="39">
        <f aca="true" t="shared" si="23" ref="L123:L140">SUM(B123:K123)</f>
        <v>2595972.3</v>
      </c>
    </row>
    <row r="124" spans="1:12" ht="18.75" customHeight="1">
      <c r="A124" s="26" t="s">
        <v>116</v>
      </c>
      <c r="B124" s="38">
        <v>0</v>
      </c>
      <c r="C124" s="38">
        <v>0</v>
      </c>
      <c r="D124" s="27">
        <v>193559.23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/>
      <c r="L124" s="39">
        <f t="shared" si="23"/>
        <v>193559.23</v>
      </c>
    </row>
    <row r="125" spans="1:12" ht="18.75" customHeight="1">
      <c r="A125" s="26" t="s">
        <v>117</v>
      </c>
      <c r="B125" s="38">
        <v>0</v>
      </c>
      <c r="C125" s="38">
        <v>0</v>
      </c>
      <c r="D125" s="38">
        <v>0</v>
      </c>
      <c r="E125" s="27">
        <v>1552701.2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/>
      <c r="L125" s="39">
        <f t="shared" si="23"/>
        <v>1552701.2</v>
      </c>
    </row>
    <row r="126" spans="1:12" ht="18.75" customHeight="1">
      <c r="A126" s="26" t="s">
        <v>118</v>
      </c>
      <c r="B126" s="38">
        <v>0</v>
      </c>
      <c r="C126" s="38">
        <v>0</v>
      </c>
      <c r="D126" s="38">
        <v>0</v>
      </c>
      <c r="E126" s="27">
        <v>15683.85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/>
      <c r="L126" s="39">
        <f t="shared" si="23"/>
        <v>15683.85</v>
      </c>
    </row>
    <row r="127" spans="1:12" ht="18.75" customHeight="1">
      <c r="A127" s="26" t="s">
        <v>119</v>
      </c>
      <c r="B127" s="38">
        <v>0</v>
      </c>
      <c r="C127" s="38">
        <v>0</v>
      </c>
      <c r="D127" s="38">
        <v>0</v>
      </c>
      <c r="E127" s="38">
        <v>0</v>
      </c>
      <c r="F127" s="27">
        <v>463860.4</v>
      </c>
      <c r="G127" s="38">
        <v>0</v>
      </c>
      <c r="H127" s="38">
        <v>0</v>
      </c>
      <c r="I127" s="38">
        <v>0</v>
      </c>
      <c r="J127" s="38">
        <v>0</v>
      </c>
      <c r="K127" s="38"/>
      <c r="L127" s="39">
        <f t="shared" si="23"/>
        <v>463860.4</v>
      </c>
    </row>
    <row r="128" spans="1:12" ht="18.75" customHeight="1">
      <c r="A128" s="26" t="s">
        <v>120</v>
      </c>
      <c r="B128" s="38">
        <v>0</v>
      </c>
      <c r="C128" s="38">
        <v>0</v>
      </c>
      <c r="D128" s="38">
        <v>0</v>
      </c>
      <c r="E128" s="38">
        <v>0</v>
      </c>
      <c r="F128" s="27">
        <v>0</v>
      </c>
      <c r="G128" s="38">
        <v>0</v>
      </c>
      <c r="H128" s="38">
        <v>0</v>
      </c>
      <c r="I128" s="38">
        <v>0</v>
      </c>
      <c r="J128" s="38">
        <v>0</v>
      </c>
      <c r="K128" s="38"/>
      <c r="L128" s="39">
        <f t="shared" si="23"/>
        <v>0</v>
      </c>
    </row>
    <row r="129" spans="1:12" ht="18.75" customHeight="1">
      <c r="A129" s="26" t="s">
        <v>121</v>
      </c>
      <c r="B129" s="38">
        <v>0</v>
      </c>
      <c r="C129" s="38">
        <v>0</v>
      </c>
      <c r="D129" s="38">
        <v>0</v>
      </c>
      <c r="E129" s="38">
        <v>0</v>
      </c>
      <c r="F129" s="27">
        <v>108035.09</v>
      </c>
      <c r="G129" s="38">
        <v>0</v>
      </c>
      <c r="H129" s="38">
        <v>0</v>
      </c>
      <c r="I129" s="38">
        <v>0</v>
      </c>
      <c r="J129" s="38">
        <v>0</v>
      </c>
      <c r="K129" s="38"/>
      <c r="L129" s="39">
        <f t="shared" si="23"/>
        <v>108035.09</v>
      </c>
    </row>
    <row r="130" spans="1:12" ht="18.75" customHeight="1">
      <c r="A130" s="26" t="s">
        <v>122</v>
      </c>
      <c r="B130" s="64">
        <v>0</v>
      </c>
      <c r="C130" s="64">
        <v>0</v>
      </c>
      <c r="D130" s="64">
        <v>0</v>
      </c>
      <c r="E130" s="64">
        <v>0</v>
      </c>
      <c r="F130" s="65">
        <v>874505.84</v>
      </c>
      <c r="G130" s="64">
        <v>0</v>
      </c>
      <c r="H130" s="64">
        <v>0</v>
      </c>
      <c r="I130" s="64">
        <v>0</v>
      </c>
      <c r="J130" s="64">
        <v>0</v>
      </c>
      <c r="K130" s="64"/>
      <c r="L130" s="39">
        <f t="shared" si="23"/>
        <v>874505.84</v>
      </c>
    </row>
    <row r="131" spans="1:12" ht="18.75" customHeight="1">
      <c r="A131" s="26" t="s">
        <v>123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27">
        <v>939158.69</v>
      </c>
      <c r="H131" s="38">
        <v>0</v>
      </c>
      <c r="I131" s="38">
        <v>0</v>
      </c>
      <c r="J131" s="38">
        <v>0</v>
      </c>
      <c r="K131" s="38"/>
      <c r="L131" s="39">
        <f t="shared" si="23"/>
        <v>939158.69</v>
      </c>
    </row>
    <row r="132" spans="1:12" ht="18.75" customHeight="1">
      <c r="A132" s="26" t="s">
        <v>124</v>
      </c>
      <c r="B132" s="38">
        <v>0</v>
      </c>
      <c r="C132" s="38">
        <v>0</v>
      </c>
      <c r="D132" s="38">
        <v>0</v>
      </c>
      <c r="E132" s="38">
        <v>0</v>
      </c>
      <c r="F132" s="38">
        <v>0</v>
      </c>
      <c r="G132" s="27">
        <v>75486.01</v>
      </c>
      <c r="H132" s="38">
        <v>0</v>
      </c>
      <c r="I132" s="38">
        <v>0</v>
      </c>
      <c r="J132" s="38">
        <v>0</v>
      </c>
      <c r="K132" s="38"/>
      <c r="L132" s="39">
        <f t="shared" si="23"/>
        <v>75486.01</v>
      </c>
    </row>
    <row r="133" spans="1:12" ht="18.75" customHeight="1">
      <c r="A133" s="26" t="s">
        <v>125</v>
      </c>
      <c r="B133" s="38">
        <v>0</v>
      </c>
      <c r="C133" s="38">
        <v>0</v>
      </c>
      <c r="D133" s="38">
        <v>0</v>
      </c>
      <c r="E133" s="38">
        <v>0</v>
      </c>
      <c r="F133" s="38">
        <v>0</v>
      </c>
      <c r="G133" s="27">
        <v>447895.81</v>
      </c>
      <c r="H133" s="38">
        <v>0</v>
      </c>
      <c r="I133" s="38">
        <v>0</v>
      </c>
      <c r="J133" s="38">
        <v>0</v>
      </c>
      <c r="K133" s="38"/>
      <c r="L133" s="39">
        <f t="shared" si="23"/>
        <v>447895.81</v>
      </c>
    </row>
    <row r="134" spans="1:12" ht="18.75" customHeight="1">
      <c r="A134" s="26" t="s">
        <v>126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448645.46</v>
      </c>
      <c r="H134" s="38">
        <v>0</v>
      </c>
      <c r="I134" s="38">
        <v>0</v>
      </c>
      <c r="J134" s="38">
        <v>0</v>
      </c>
      <c r="K134" s="38"/>
      <c r="L134" s="39">
        <f t="shared" si="23"/>
        <v>448645.46</v>
      </c>
    </row>
    <row r="135" spans="1:12" ht="18.75" customHeight="1">
      <c r="A135" s="26" t="s">
        <v>127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1231282.53</v>
      </c>
      <c r="H135" s="38">
        <v>0</v>
      </c>
      <c r="I135" s="38">
        <v>0</v>
      </c>
      <c r="J135" s="38">
        <v>0</v>
      </c>
      <c r="K135" s="38"/>
      <c r="L135" s="39">
        <f t="shared" si="23"/>
        <v>1231282.53</v>
      </c>
    </row>
    <row r="136" spans="1:12" ht="18.75" customHeight="1">
      <c r="A136" s="26" t="s">
        <v>128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27">
        <v>555929.79</v>
      </c>
      <c r="I136" s="38">
        <v>0</v>
      </c>
      <c r="J136" s="38">
        <v>0</v>
      </c>
      <c r="K136" s="38"/>
      <c r="L136" s="39">
        <f t="shared" si="23"/>
        <v>555929.79</v>
      </c>
    </row>
    <row r="137" spans="1:12" ht="18.75" customHeight="1">
      <c r="A137" s="26" t="s">
        <v>129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27">
        <v>1036445.69</v>
      </c>
      <c r="I137" s="38">
        <v>0</v>
      </c>
      <c r="J137" s="38">
        <v>0</v>
      </c>
      <c r="K137" s="38"/>
      <c r="L137" s="39">
        <f t="shared" si="23"/>
        <v>1036445.69</v>
      </c>
    </row>
    <row r="138" spans="1:12" ht="18.75" customHeight="1">
      <c r="A138" s="26" t="s">
        <v>130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27">
        <v>452655.29</v>
      </c>
      <c r="J138" s="38">
        <v>0</v>
      </c>
      <c r="K138" s="38"/>
      <c r="L138" s="39">
        <f t="shared" si="23"/>
        <v>452655.29</v>
      </c>
    </row>
    <row r="139" spans="1:12" ht="18.75" customHeight="1">
      <c r="A139" s="26" t="s">
        <v>131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27">
        <v>972687.66</v>
      </c>
      <c r="K139" s="38"/>
      <c r="L139" s="39">
        <f t="shared" si="23"/>
        <v>972687.66</v>
      </c>
    </row>
    <row r="140" spans="1:12" ht="18.75" customHeight="1">
      <c r="A140" s="71" t="s">
        <v>139</v>
      </c>
      <c r="B140" s="40">
        <v>0</v>
      </c>
      <c r="C140" s="40">
        <v>0</v>
      </c>
      <c r="D140" s="40">
        <v>0</v>
      </c>
      <c r="E140" s="40">
        <v>0</v>
      </c>
      <c r="F140" s="40">
        <v>0</v>
      </c>
      <c r="G140" s="40">
        <v>0</v>
      </c>
      <c r="H140" s="40">
        <v>0</v>
      </c>
      <c r="I140" s="40">
        <v>0</v>
      </c>
      <c r="J140" s="40">
        <v>0</v>
      </c>
      <c r="K140" s="41">
        <v>764581.28</v>
      </c>
      <c r="L140" s="42">
        <f t="shared" si="23"/>
        <v>764581.28</v>
      </c>
    </row>
    <row r="141" spans="1:12" ht="18.75" customHeight="1">
      <c r="A141" s="69" t="s">
        <v>145</v>
      </c>
      <c r="B141" s="47">
        <v>0</v>
      </c>
      <c r="C141" s="47">
        <v>0</v>
      </c>
      <c r="D141" s="47">
        <v>0</v>
      </c>
      <c r="E141" s="47">
        <v>0</v>
      </c>
      <c r="F141" s="47">
        <v>0</v>
      </c>
      <c r="G141" s="47">
        <v>0</v>
      </c>
      <c r="H141" s="47">
        <v>0</v>
      </c>
      <c r="I141" s="47">
        <v>0</v>
      </c>
      <c r="J141" s="47">
        <f>J111-J140</f>
        <v>972687.66</v>
      </c>
      <c r="K141" s="47"/>
      <c r="L141" s="48"/>
    </row>
    <row r="142" ht="18" customHeight="1">
      <c r="A142" s="69"/>
    </row>
    <row r="143" ht="18" customHeight="1">
      <c r="A143" s="69"/>
    </row>
    <row r="144" ht="18" customHeight="1">
      <c r="A144" s="69"/>
    </row>
    <row r="145" ht="18" customHeight="1"/>
    <row r="146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2018-08-17T17:50:49Z</dcterms:modified>
  <cp:category/>
  <cp:version/>
  <cp:contentType/>
  <cp:contentStatus/>
</cp:coreProperties>
</file>