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4400" windowHeight="7680" tabRatio="685" activeTab="0"/>
  </bookViews>
  <sheets>
    <sheet name="Balanço Orçamentário" sheetId="1" r:id="rId1"/>
  </sheets>
  <definedNames>
    <definedName name="_xlnm.Print_Area" localSheetId="0">'Balanço Orçamentário'!$A$1:$J$148</definedName>
    <definedName name="OLE_LINK1" localSheetId="0">'Balanço Orçamentário'!$B$144</definedName>
  </definedNames>
  <calcPr fullCalcOnLoad="1"/>
</workbook>
</file>

<file path=xl/sharedStrings.xml><?xml version="1.0" encoding="utf-8"?>
<sst xmlns="http://schemas.openxmlformats.org/spreadsheetml/2006/main" count="178" uniqueCount="146">
  <si>
    <t>em R$</t>
  </si>
  <si>
    <t>ORÇAMENTOS FISCAL E DA SEGURIDADE SOCIAL</t>
  </si>
  <si>
    <t>RECEITAS</t>
  </si>
  <si>
    <t>PREVISÃO</t>
  </si>
  <si>
    <t xml:space="preserve">PREVISÃO </t>
  </si>
  <si>
    <t>SALDO</t>
  </si>
  <si>
    <t xml:space="preserve"> INICIAL</t>
  </si>
  <si>
    <t>ATUALIZADA</t>
  </si>
  <si>
    <t>(a)</t>
  </si>
  <si>
    <t>(b)</t>
  </si>
  <si>
    <t xml:space="preserve">    RECEITAS TRIBUTÁRIAS </t>
  </si>
  <si>
    <t>Taxas</t>
  </si>
  <si>
    <t>Contribuição de Melhoria</t>
  </si>
  <si>
    <t xml:space="preserve">    RECEITA DE CONTRIBUIÇÕES</t>
  </si>
  <si>
    <t>Contribuições Sociais</t>
  </si>
  <si>
    <t>Contribuições Econômicas</t>
  </si>
  <si>
    <t>Contribuições P/o Custeio do Serv.de Iluminação Pública</t>
  </si>
  <si>
    <t xml:space="preserve">    RECEITA PATRIMONIAL </t>
  </si>
  <si>
    <t>Receitas Imobiliárias</t>
  </si>
  <si>
    <t>Receitas de Valores Mobiliários</t>
  </si>
  <si>
    <t>Receitas de Concessões e Permissões</t>
  </si>
  <si>
    <t>Receitas de Cessão de Direitos</t>
  </si>
  <si>
    <t xml:space="preserve">Compensações Financeiras </t>
  </si>
  <si>
    <t>Outras Receitas Patrimoniais</t>
  </si>
  <si>
    <t xml:space="preserve">    RECEITA INDUSTRIAL</t>
  </si>
  <si>
    <t>Receita da Industria de Transformação</t>
  </si>
  <si>
    <t xml:space="preserve">    RECEITA DE SERVIÇOS </t>
  </si>
  <si>
    <t>Receita de Serviços</t>
  </si>
  <si>
    <t xml:space="preserve">    TRANSFERÊNCIAS CORRENTES</t>
  </si>
  <si>
    <t>Transferências Intergovernamentais</t>
  </si>
  <si>
    <t>Transferências de Instituições Privadas</t>
  </si>
  <si>
    <t>Transferências do Exterior</t>
  </si>
  <si>
    <t>Transferências de Pessoas</t>
  </si>
  <si>
    <t>Transferências de Convênios</t>
  </si>
  <si>
    <t xml:space="preserve">    OUTRAS RECEITAS CORRENTES </t>
  </si>
  <si>
    <t>Multas e Juros de Mora</t>
  </si>
  <si>
    <t>Indenizações e Restituições</t>
  </si>
  <si>
    <t>Receita da Dívida Ativa</t>
  </si>
  <si>
    <t xml:space="preserve">Receitas Correntes Diversas </t>
  </si>
  <si>
    <t xml:space="preserve">    OPERAÇÕES DE CRÉDITO</t>
  </si>
  <si>
    <t>Operações de Crédito Internas</t>
  </si>
  <si>
    <t>Operações de Crédito Externas</t>
  </si>
  <si>
    <t xml:space="preserve">    ALIENAÇÃO DE BENS</t>
  </si>
  <si>
    <t>Alienação de Bens Móveis</t>
  </si>
  <si>
    <t>Alienação de Bens Imóveis</t>
  </si>
  <si>
    <t xml:space="preserve">    AMORTIZAÇÕES DE EMPRÉSTIMOS</t>
  </si>
  <si>
    <t>Amortizações de Empréstimos</t>
  </si>
  <si>
    <t xml:space="preserve">    TRANSFERÊNCIA DE CAPITAL</t>
  </si>
  <si>
    <t>Integralização do Capital Social</t>
  </si>
  <si>
    <t>Receitas de Capital Diversas</t>
  </si>
  <si>
    <t>Mobiliária</t>
  </si>
  <si>
    <t>Contratual</t>
  </si>
  <si>
    <t xml:space="preserve"> SALDOS DE EXERCÍCIOS ANTERIORES                                              (UTILIZADO PARA CRÉDITOS ADICIONAIS) </t>
  </si>
  <si>
    <t>Superávit Financeiro</t>
  </si>
  <si>
    <t>Reabertura de Créditos Adicionais</t>
  </si>
  <si>
    <t xml:space="preserve">DESPESAS </t>
  </si>
  <si>
    <t>DOTAÇÃO</t>
  </si>
  <si>
    <t>INICIAL</t>
  </si>
  <si>
    <t>(e)</t>
  </si>
  <si>
    <t>(f)</t>
  </si>
  <si>
    <t>(h)</t>
  </si>
  <si>
    <t>PESSOAL E ENCARGOS SOCIAIS (3100-3191)</t>
  </si>
  <si>
    <t>JUROS E ENCARGOS DA DÍVIDA (3200)</t>
  </si>
  <si>
    <t>OUTRAS DESPESAS CORRENTES (3300-3391)</t>
  </si>
  <si>
    <t>DESPESAS DE CAPITAL</t>
  </si>
  <si>
    <t>INVESTIMENTOS</t>
  </si>
  <si>
    <t>INVERSÕES FINANCEIRAS</t>
  </si>
  <si>
    <t>AMORTIZAÇÃO DA DÍVIDA</t>
  </si>
  <si>
    <t>Amortização da Dívida Interna</t>
  </si>
  <si>
    <t>Dívida Mobiliária</t>
  </si>
  <si>
    <t>Outras  Dívidas</t>
  </si>
  <si>
    <t>Amortização da Dívida Externa</t>
  </si>
  <si>
    <t>RECEITAS DE CAPITAL (II)</t>
  </si>
  <si>
    <t>RECEITAS CORRENTES (I)</t>
  </si>
  <si>
    <t>(g)</t>
  </si>
  <si>
    <t>RESERVA DO RPPS (XII)</t>
  </si>
  <si>
    <t>DESPESAS CORRENTES</t>
  </si>
  <si>
    <t>PESSOAL E ENCARGOS SOCIAIS</t>
  </si>
  <si>
    <t>JUROS E ENCARGOS DA DÍVIDA</t>
  </si>
  <si>
    <t>OUTRAS DESPESAS CORRENTES</t>
  </si>
  <si>
    <t>AMORTIZACÃO DA DÍVIDA</t>
  </si>
  <si>
    <t>Em Exercícios
Anteriores
(a)</t>
  </si>
  <si>
    <t>Em 31 de
Dezembro do
exercício anterior
(b)</t>
  </si>
  <si>
    <t>Pagos
(d)</t>
  </si>
  <si>
    <t>Cancelados
(e)</t>
  </si>
  <si>
    <t>Inscritos</t>
  </si>
  <si>
    <t xml:space="preserve">TOTAL </t>
  </si>
  <si>
    <t>Quadro da Execução de Restos a Pagar Processados</t>
  </si>
  <si>
    <t>Cancelados
(d)</t>
  </si>
  <si>
    <t>Pagos
(c)</t>
  </si>
  <si>
    <t xml:space="preserve">Impostos </t>
  </si>
  <si>
    <t>FUNDO DE DESENVOLVIMENTO URBANO - FUNDURB</t>
  </si>
  <si>
    <t xml:space="preserve">                  Vito Panicci Neto</t>
  </si>
  <si>
    <t xml:space="preserve">                CRC/SP: 132.989 </t>
  </si>
  <si>
    <t xml:space="preserve">                         Contador </t>
  </si>
  <si>
    <t>Quadro da Execução de Restos a Pagar não Processados</t>
  </si>
  <si>
    <t>Francinaldo da Silva Rodrigues</t>
  </si>
  <si>
    <t>CPF: 350.792.538-94</t>
  </si>
  <si>
    <t>Coord.de Adm. e Finanças</t>
  </si>
  <si>
    <t>Talita Veiga Cavallari Fonseca</t>
  </si>
  <si>
    <t>Secretária Executiva</t>
  </si>
  <si>
    <t>CPF: 412.647.488-92</t>
  </si>
  <si>
    <t>Liquidados
(c)</t>
  </si>
  <si>
    <t xml:space="preserve">    Outras Receitas de Capital</t>
  </si>
  <si>
    <t>Saldo
(e) = (a+b-c-d)</t>
  </si>
  <si>
    <t>RECURSOS ARRECADADOS EM EXERCÍCIOS ANTERIORES (III)</t>
  </si>
  <si>
    <t>(c)</t>
  </si>
  <si>
    <t>d= (c-b)</t>
  </si>
  <si>
    <t>SALDO DA DOTAÇÃO
(j)= (f-g)</t>
  </si>
  <si>
    <t>REALIZADAS</t>
  </si>
  <si>
    <t>SUBTOTAL DAS RECEITAS (III) = (I + II)</t>
  </si>
  <si>
    <t>OPERAÇÕES DE CRÉDITO/ REFINANCIAMENTO (IV)</t>
  </si>
  <si>
    <t>SUBTOTAL COM REFINANCIAMENTO (V) = (III + IV)</t>
  </si>
  <si>
    <t>DÉFICIT (VI)</t>
  </si>
  <si>
    <t>TOTAL (VII) = (V  + VI)</t>
  </si>
  <si>
    <t>DESPESAS</t>
  </si>
  <si>
    <t>EMPENHADAS</t>
  </si>
  <si>
    <t>LIQUIDADAS</t>
  </si>
  <si>
    <t>PAGAS</t>
  </si>
  <si>
    <t>(I)</t>
  </si>
  <si>
    <t>DESPESAS CORRENTES (VIII)</t>
  </si>
  <si>
    <t>DESPESAS DE CAPITAL (IX)</t>
  </si>
  <si>
    <t>RESERVA DE CONTINGÊNCIA  (X)</t>
  </si>
  <si>
    <t xml:space="preserve">SUBTOTAL DAS DESPESAS (XI) = (VIII + IX+ X) </t>
  </si>
  <si>
    <t>AMORTIZAÇÃO DA DÍVIDA / REFINANCIAMENTO (XII)</t>
  </si>
  <si>
    <t>SUBTOTAL COM REFINANCIAMENTO (XII) = (XI+XII)</t>
  </si>
  <si>
    <t>SUPERÁVIT (XIII)</t>
  </si>
  <si>
    <r>
      <t>TOTAL (XIV) = (XII + XIII)</t>
    </r>
    <r>
      <rPr>
        <vertAlign val="superscript"/>
        <sz val="8"/>
        <rFont val="Arial"/>
        <family val="2"/>
      </rPr>
      <t xml:space="preserve"> </t>
    </r>
  </si>
  <si>
    <t>BALANCETE ORÇAMENTÁRIO</t>
  </si>
  <si>
    <t>Saldo
(f) = (a+b-d-e)</t>
  </si>
  <si>
    <t xml:space="preserve"> NOTA 1:</t>
  </si>
  <si>
    <t xml:space="preserve"> NOTA 2:</t>
  </si>
  <si>
    <t xml:space="preserve">                  SMUL/CAF/DRV</t>
  </si>
  <si>
    <t>SMUL/CAF</t>
  </si>
  <si>
    <t>SMUL/AOC/FUNDURB</t>
  </si>
  <si>
    <t>SMUL/GAB</t>
  </si>
  <si>
    <t>Fernando Barrancos Chucre</t>
  </si>
  <si>
    <t>Secretário Municipal</t>
  </si>
  <si>
    <t>CPF: 058.090.588-84</t>
  </si>
  <si>
    <r>
      <t xml:space="preserve"> </t>
    </r>
    <r>
      <rPr>
        <b/>
        <sz val="8"/>
        <rFont val="Arial"/>
        <family val="2"/>
      </rPr>
      <t>FONTE:</t>
    </r>
    <r>
      <rPr>
        <sz val="8"/>
        <rFont val="Arial"/>
        <family val="2"/>
      </rPr>
      <t xml:space="preserve"> Lei Municipal nº 17.253/2019 (estima receita e fixa despesa para 2020), Relatório do Sistema de Orçamento e Finanças - SOF. </t>
    </r>
  </si>
  <si>
    <r>
      <rPr>
        <b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. Para atender ao disposto no art. 102, da Lei nº 4.320/64, registramos na linha </t>
    </r>
    <r>
      <rPr>
        <b/>
        <sz val="8"/>
        <color indexed="8"/>
        <rFont val="Arial"/>
        <family val="2"/>
      </rPr>
      <t>SUPERÁVIT (XIII) do Quadro - Despesas (colunas Dotação Inicial e Atualizada)</t>
    </r>
    <r>
      <rPr>
        <sz val="8"/>
        <color indexed="8"/>
        <rFont val="Arial"/>
        <family val="2"/>
      </rPr>
      <t xml:space="preserve">, o valor de </t>
    </r>
    <r>
      <rPr>
        <b/>
        <sz val="8"/>
        <color indexed="8"/>
        <rFont val="Arial"/>
        <family val="2"/>
      </rPr>
      <t>R$ 7.662.650,00</t>
    </r>
    <r>
      <rPr>
        <sz val="8"/>
        <color indexed="8"/>
        <rFont val="Arial"/>
        <family val="2"/>
      </rPr>
      <t xml:space="preserve">, relativo à desvinculação de 30%, sobre o valor total previsto no </t>
    </r>
    <r>
      <rPr>
        <b/>
        <sz val="8"/>
        <color indexed="8"/>
        <rFont val="Arial"/>
        <family val="2"/>
      </rPr>
      <t>Quadro - Receitas Correntes (I)</t>
    </r>
    <r>
      <rPr>
        <sz val="8"/>
        <color indexed="8"/>
        <rFont val="Arial"/>
        <family val="2"/>
      </rPr>
      <t xml:space="preserve">.    </t>
    </r>
  </si>
  <si>
    <t xml:space="preserve">1. O saldo remanescente de Restos a Pagar não Processados, inscritos em exercícios anteriores, refere-se ao ano de 2017. </t>
  </si>
  <si>
    <t>NOVEMBRO/2020</t>
  </si>
  <si>
    <r>
      <rPr>
        <b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. Este demonstrativo foi elaborado de acordo com a Lei 4.320/64, Portaria SF nº 266/2016, NBC T 16 - Resolução CFC nº 1.133/2008, Instrução de Procedimentos Contábeis - IPC 07 e com base na estrutura apresentada conforme DCASP E MCASP 8ª Edição, aprovada pela Secretaria do Tesouro Nacional - STN.</t>
    </r>
  </si>
  <si>
    <r>
      <rPr>
        <b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. Os documentos que serviram de base para sua elaboração, encontram-se em formato digital no Processo Administrativo-(SEI!) </t>
    </r>
    <r>
      <rPr>
        <b/>
        <sz val="8"/>
        <color indexed="8"/>
        <rFont val="Arial"/>
        <family val="2"/>
      </rPr>
      <t>nº. 6066.2020/000249-1</t>
    </r>
    <r>
      <rPr>
        <sz val="8"/>
        <color indexed="8"/>
        <rFont val="Arial"/>
        <family val="2"/>
      </rPr>
      <t>.</t>
    </r>
  </si>
  <si>
    <r>
      <rPr>
        <b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Conforme Decretos publicados durante o mês de Novembro, ocorreram alterações orçamentárias (Suplementação e Redução) nos Órgãos; </t>
    </r>
    <r>
      <rPr>
        <b/>
        <sz val="8"/>
        <color indexed="8"/>
        <rFont val="Arial"/>
        <family val="2"/>
      </rPr>
      <t xml:space="preserve">98.20 - FUNDURB - SMT e 98.22 - FUNDURB - SIURB. </t>
    </r>
    <r>
      <rPr>
        <sz val="8"/>
        <color indexed="8"/>
        <rFont val="Arial"/>
        <family val="2"/>
      </rPr>
      <t xml:space="preserve">Em decorrência desse fato, o Quadro de Despesas Orçamentárias, relativo a coluna; </t>
    </r>
    <r>
      <rPr>
        <b/>
        <sz val="8"/>
        <color indexed="8"/>
        <rFont val="Arial"/>
        <family val="2"/>
      </rPr>
      <t>Dotação Atualizada (f)</t>
    </r>
    <r>
      <rPr>
        <sz val="8"/>
        <color indexed="8"/>
        <rFont val="Arial"/>
        <family val="2"/>
      </rPr>
      <t xml:space="preserve">, foi acrescido em </t>
    </r>
    <r>
      <rPr>
        <b/>
        <sz val="8"/>
        <color indexed="8"/>
        <rFont val="Arial"/>
        <family val="2"/>
      </rPr>
      <t xml:space="preserve">R$ 5.463.000,00. </t>
    </r>
    <r>
      <rPr>
        <sz val="8"/>
        <color indexed="8"/>
        <rFont val="Arial"/>
        <family val="2"/>
      </rPr>
      <t>Para alcançar o equilíbrio orçamentário na coluna final entre os saldos totais das Receitas e Despesas Orçamentárias, registramos a diferença (7.662.650,00 - 5.463.000,00</t>
    </r>
    <r>
      <rPr>
        <b/>
        <sz val="8"/>
        <color indexed="8"/>
        <rFont val="Arial"/>
        <family val="2"/>
      </rPr>
      <t xml:space="preserve"> = 2.199.650,00)</t>
    </r>
    <r>
      <rPr>
        <sz val="8"/>
        <color indexed="8"/>
        <rFont val="Arial"/>
        <family val="2"/>
      </rPr>
      <t xml:space="preserve">, como </t>
    </r>
    <r>
      <rPr>
        <b/>
        <sz val="8"/>
        <color indexed="8"/>
        <rFont val="Arial"/>
        <family val="2"/>
      </rPr>
      <t>Déficit (VI)</t>
    </r>
    <r>
      <rPr>
        <sz val="8"/>
        <color indexed="8"/>
        <rFont val="Arial"/>
        <family val="2"/>
      </rPr>
      <t xml:space="preserve"> no </t>
    </r>
    <r>
      <rPr>
        <b/>
        <sz val="8"/>
        <color indexed="8"/>
        <rFont val="Arial"/>
        <family val="2"/>
      </rPr>
      <t xml:space="preserve">Quadro de Receitas - Coluna Previsão Atualizada (b) </t>
    </r>
    <r>
      <rPr>
        <sz val="8"/>
        <color indexed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</si>
</sst>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&quot;R$ &quot;#,##0.00_);[Red]&quot;(R$ &quot;#,##0.00\)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  <numFmt numFmtId="172" formatCode="[$-416]dddd\,\ d&quot; de &quot;mmmm&quot; de &quot;yyyy"/>
  </numFmts>
  <fonts count="55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2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/>
      <bottom style="medium"/>
    </border>
    <border>
      <left/>
      <right/>
      <top/>
      <bottom style="medium"/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 style="thin">
        <color indexed="8"/>
      </right>
      <top style="medium"/>
      <bottom/>
    </border>
    <border>
      <left/>
      <right style="thin">
        <color indexed="8"/>
      </right>
      <top style="medium"/>
      <bottom/>
    </border>
    <border>
      <left style="thin"/>
      <right style="thin"/>
      <top style="thin"/>
      <bottom/>
    </border>
    <border>
      <left style="thin">
        <color indexed="8"/>
      </left>
      <right style="medium"/>
      <top/>
      <bottom style="medium"/>
    </border>
    <border>
      <left>
        <color indexed="63"/>
      </left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>
        <color indexed="8"/>
      </bottom>
    </border>
    <border>
      <left style="medium"/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2" fillId="32" borderId="4" applyNumberFormat="0" applyFont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41" fontId="2" fillId="0" borderId="0" applyFont="0" applyFill="0" applyBorder="0" applyAlignment="0" applyProtection="0"/>
    <xf numFmtId="166" fontId="3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2" fillId="0" borderId="0" applyFont="0" applyFill="0" applyBorder="0" applyAlignment="0" applyProtection="0"/>
  </cellStyleXfs>
  <cellXfs count="192">
    <xf numFmtId="0" fontId="0" fillId="0" borderId="0" xfId="0" applyAlignment="1">
      <alignment vertical="top"/>
    </xf>
    <xf numFmtId="166" fontId="5" fillId="0" borderId="0" xfId="50" applyNumberFormat="1" applyFont="1">
      <alignment/>
      <protection/>
    </xf>
    <xf numFmtId="166" fontId="5" fillId="0" borderId="0" xfId="50" applyNumberFormat="1" applyFont="1" applyBorder="1" applyAlignment="1">
      <alignment horizontal="center"/>
      <protection/>
    </xf>
    <xf numFmtId="166" fontId="5" fillId="0" borderId="0" xfId="50" applyNumberFormat="1" applyFont="1" applyBorder="1">
      <alignment/>
      <protection/>
    </xf>
    <xf numFmtId="166" fontId="5" fillId="0" borderId="0" xfId="50" applyNumberFormat="1" applyFont="1" applyBorder="1" applyAlignment="1">
      <alignment horizontal="right"/>
      <protection/>
    </xf>
    <xf numFmtId="167" fontId="5" fillId="0" borderId="0" xfId="50" applyNumberFormat="1" applyFont="1" applyBorder="1" applyAlignment="1">
      <alignment horizontal="right"/>
      <protection/>
    </xf>
    <xf numFmtId="166" fontId="4" fillId="0" borderId="0" xfId="50" applyNumberFormat="1" applyFont="1" applyBorder="1">
      <alignment/>
      <protection/>
    </xf>
    <xf numFmtId="166" fontId="4" fillId="0" borderId="10" xfId="55" applyNumberFormat="1" applyFont="1" applyFill="1" applyBorder="1" applyAlignment="1" applyProtection="1">
      <alignment/>
      <protection/>
    </xf>
    <xf numFmtId="0" fontId="5" fillId="0" borderId="0" xfId="50" applyNumberFormat="1" applyFont="1" applyFill="1" applyBorder="1">
      <alignment/>
      <protection/>
    </xf>
    <xf numFmtId="166" fontId="5" fillId="0" borderId="0" xfId="50" applyNumberFormat="1" applyFont="1" applyFill="1" applyBorder="1">
      <alignment/>
      <protection/>
    </xf>
    <xf numFmtId="166" fontId="5" fillId="0" borderId="10" xfId="55" applyNumberFormat="1" applyFont="1" applyFill="1" applyBorder="1" applyAlignment="1" applyProtection="1">
      <alignment/>
      <protection/>
    </xf>
    <xf numFmtId="166" fontId="5" fillId="0" borderId="0" xfId="50" applyNumberFormat="1" applyFont="1" applyFill="1">
      <alignment/>
      <protection/>
    </xf>
    <xf numFmtId="0" fontId="5" fillId="0" borderId="0" xfId="50" applyNumberFormat="1" applyFont="1" applyBorder="1">
      <alignment/>
      <protection/>
    </xf>
    <xf numFmtId="166" fontId="4" fillId="0" borderId="11" xfId="50" applyNumberFormat="1" applyFont="1" applyBorder="1">
      <alignment/>
      <protection/>
    </xf>
    <xf numFmtId="166" fontId="4" fillId="0" borderId="12" xfId="55" applyNumberFormat="1" applyFont="1" applyFill="1" applyBorder="1" applyAlignment="1" applyProtection="1">
      <alignment/>
      <protection/>
    </xf>
    <xf numFmtId="166" fontId="4" fillId="0" borderId="0" xfId="50" applyNumberFormat="1" applyFont="1">
      <alignment/>
      <protection/>
    </xf>
    <xf numFmtId="166" fontId="4" fillId="0" borderId="13" xfId="50" applyNumberFormat="1" applyFont="1" applyBorder="1">
      <alignment/>
      <protection/>
    </xf>
    <xf numFmtId="166" fontId="4" fillId="0" borderId="13" xfId="55" applyNumberFormat="1" applyFont="1" applyFill="1" applyBorder="1" applyAlignment="1" applyProtection="1">
      <alignment/>
      <protection/>
    </xf>
    <xf numFmtId="166" fontId="5" fillId="0" borderId="13" xfId="50" applyNumberFormat="1" applyFont="1" applyBorder="1">
      <alignment/>
      <protection/>
    </xf>
    <xf numFmtId="166" fontId="5" fillId="0" borderId="13" xfId="55" applyNumberFormat="1" applyFont="1" applyFill="1" applyBorder="1" applyAlignment="1" applyProtection="1">
      <alignment/>
      <protection/>
    </xf>
    <xf numFmtId="166" fontId="4" fillId="0" borderId="14" xfId="50" applyNumberFormat="1" applyFont="1" applyBorder="1">
      <alignment/>
      <protection/>
    </xf>
    <xf numFmtId="166" fontId="5" fillId="0" borderId="14" xfId="50" applyNumberFormat="1" applyFont="1" applyBorder="1">
      <alignment/>
      <protection/>
    </xf>
    <xf numFmtId="166" fontId="5" fillId="0" borderId="15" xfId="50" applyNumberFormat="1" applyFont="1" applyBorder="1">
      <alignment/>
      <protection/>
    </xf>
    <xf numFmtId="166" fontId="5" fillId="0" borderId="15" xfId="55" applyNumberFormat="1" applyFont="1" applyFill="1" applyBorder="1" applyAlignment="1" applyProtection="1">
      <alignment/>
      <protection/>
    </xf>
    <xf numFmtId="166" fontId="4" fillId="0" borderId="15" xfId="50" applyNumberFormat="1" applyFont="1" applyBorder="1">
      <alignment/>
      <protection/>
    </xf>
    <xf numFmtId="166" fontId="4" fillId="0" borderId="16" xfId="55" applyNumberFormat="1" applyFont="1" applyFill="1" applyBorder="1" applyAlignment="1" applyProtection="1">
      <alignment/>
      <protection/>
    </xf>
    <xf numFmtId="166" fontId="4" fillId="0" borderId="17" xfId="50" applyNumberFormat="1" applyFont="1" applyBorder="1">
      <alignment/>
      <protection/>
    </xf>
    <xf numFmtId="166" fontId="4" fillId="0" borderId="18" xfId="50" applyNumberFormat="1" applyFont="1" applyBorder="1">
      <alignment/>
      <protection/>
    </xf>
    <xf numFmtId="166" fontId="5" fillId="0" borderId="18" xfId="50" applyNumberFormat="1" applyFont="1" applyBorder="1">
      <alignment/>
      <protection/>
    </xf>
    <xf numFmtId="166" fontId="5" fillId="33" borderId="16" xfId="50" applyNumberFormat="1" applyFont="1" applyFill="1" applyBorder="1">
      <alignment/>
      <protection/>
    </xf>
    <xf numFmtId="166" fontId="5" fillId="0" borderId="19" xfId="50" applyNumberFormat="1" applyFont="1" applyFill="1" applyBorder="1">
      <alignment/>
      <protection/>
    </xf>
    <xf numFmtId="166" fontId="4" fillId="0" borderId="16" xfId="50" applyNumberFormat="1" applyFont="1" applyBorder="1">
      <alignment/>
      <protection/>
    </xf>
    <xf numFmtId="166" fontId="4" fillId="0" borderId="16" xfId="50" applyNumberFormat="1" applyFont="1" applyFill="1" applyBorder="1">
      <alignment/>
      <protection/>
    </xf>
    <xf numFmtId="0" fontId="4" fillId="0" borderId="0" xfId="50" applyNumberFormat="1" applyFont="1" applyBorder="1" applyAlignment="1">
      <alignment wrapText="1"/>
      <protection/>
    </xf>
    <xf numFmtId="0" fontId="4" fillId="0" borderId="0" xfId="50" applyNumberFormat="1" applyFont="1" applyFill="1" applyBorder="1" applyAlignment="1">
      <alignment wrapText="1"/>
      <protection/>
    </xf>
    <xf numFmtId="0" fontId="5" fillId="0" borderId="0" xfId="50" applyNumberFormat="1" applyFont="1" applyFill="1" applyBorder="1" applyAlignment="1">
      <alignment wrapText="1"/>
      <protection/>
    </xf>
    <xf numFmtId="166" fontId="5" fillId="33" borderId="20" xfId="55" applyNumberFormat="1" applyFont="1" applyFill="1" applyBorder="1" applyAlignment="1" applyProtection="1">
      <alignment/>
      <protection/>
    </xf>
    <xf numFmtId="166" fontId="5" fillId="33" borderId="0" xfId="55" applyNumberFormat="1" applyFont="1" applyFill="1" applyBorder="1" applyAlignment="1" applyProtection="1">
      <alignment/>
      <protection/>
    </xf>
    <xf numFmtId="166" fontId="5" fillId="0" borderId="20" xfId="50" applyNumberFormat="1" applyFont="1" applyFill="1" applyBorder="1" applyAlignment="1">
      <alignment/>
      <protection/>
    </xf>
    <xf numFmtId="0" fontId="5" fillId="0" borderId="0" xfId="50" applyFont="1" applyFill="1" applyBorder="1" applyAlignment="1">
      <alignment wrapText="1"/>
      <protection/>
    </xf>
    <xf numFmtId="166" fontId="5" fillId="0" borderId="0" xfId="55" applyNumberFormat="1" applyFont="1" applyFill="1" applyBorder="1" applyAlignment="1" applyProtection="1">
      <alignment/>
      <protection/>
    </xf>
    <xf numFmtId="166" fontId="5" fillId="0" borderId="0" xfId="50" applyNumberFormat="1" applyFont="1" applyFill="1" applyBorder="1" applyAlignment="1">
      <alignment horizontal="center"/>
      <protection/>
    </xf>
    <xf numFmtId="166" fontId="4" fillId="0" borderId="0" xfId="50" applyNumberFormat="1" applyFont="1" applyFill="1" applyBorder="1">
      <alignment/>
      <protection/>
    </xf>
    <xf numFmtId="166" fontId="5" fillId="0" borderId="0" xfId="50" applyNumberFormat="1" applyFont="1" applyFill="1" applyBorder="1" applyAlignment="1">
      <alignment horizontal="right" vertical="top"/>
      <protection/>
    </xf>
    <xf numFmtId="166" fontId="4" fillId="0" borderId="21" xfId="50" applyNumberFormat="1" applyFont="1" applyBorder="1">
      <alignment/>
      <protection/>
    </xf>
    <xf numFmtId="166" fontId="4" fillId="0" borderId="19" xfId="55" applyNumberFormat="1" applyFont="1" applyFill="1" applyBorder="1" applyAlignment="1" applyProtection="1">
      <alignment horizontal="center"/>
      <protection/>
    </xf>
    <xf numFmtId="166" fontId="5" fillId="0" borderId="21" xfId="50" applyNumberFormat="1" applyFont="1" applyBorder="1">
      <alignment/>
      <protection/>
    </xf>
    <xf numFmtId="166" fontId="4" fillId="0" borderId="19" xfId="50" applyNumberFormat="1" applyFont="1" applyFill="1" applyBorder="1" applyAlignment="1">
      <alignment horizontal="center"/>
      <protection/>
    </xf>
    <xf numFmtId="0" fontId="5" fillId="0" borderId="0" xfId="50" applyNumberFormat="1" applyFont="1">
      <alignment/>
      <protection/>
    </xf>
    <xf numFmtId="166" fontId="5" fillId="0" borderId="0" xfId="50" applyNumberFormat="1" applyFont="1" applyAlignment="1">
      <alignment horizontal="left"/>
      <protection/>
    </xf>
    <xf numFmtId="166" fontId="5" fillId="0" borderId="0" xfId="50" applyNumberFormat="1" applyFont="1" applyAlignment="1">
      <alignment horizontal="center"/>
      <protection/>
    </xf>
    <xf numFmtId="0" fontId="5" fillId="0" borderId="0" xfId="50" applyFont="1">
      <alignment/>
      <protection/>
    </xf>
    <xf numFmtId="0" fontId="5" fillId="0" borderId="0" xfId="50" applyFont="1" applyFill="1">
      <alignment/>
      <protection/>
    </xf>
    <xf numFmtId="166" fontId="5" fillId="0" borderId="0" xfId="55" applyFont="1" applyFill="1" applyBorder="1" applyAlignment="1" applyProtection="1">
      <alignment/>
      <protection/>
    </xf>
    <xf numFmtId="0" fontId="5" fillId="0" borderId="0" xfId="50" applyFont="1" applyBorder="1" applyAlignment="1">
      <alignment horizontal="center"/>
      <protection/>
    </xf>
    <xf numFmtId="166" fontId="4" fillId="0" borderId="22" xfId="50" applyNumberFormat="1" applyFont="1" applyBorder="1">
      <alignment/>
      <protection/>
    </xf>
    <xf numFmtId="166" fontId="5" fillId="0" borderId="22" xfId="50" applyNumberFormat="1" applyFont="1" applyBorder="1">
      <alignment/>
      <protection/>
    </xf>
    <xf numFmtId="166" fontId="5" fillId="0" borderId="22" xfId="50" applyNumberFormat="1" applyFont="1" applyFill="1" applyBorder="1">
      <alignment/>
      <protection/>
    </xf>
    <xf numFmtId="166" fontId="4" fillId="0" borderId="23" xfId="50" applyNumberFormat="1" applyFont="1" applyBorder="1">
      <alignment/>
      <protection/>
    </xf>
    <xf numFmtId="166" fontId="4" fillId="0" borderId="24" xfId="50" applyNumberFormat="1" applyFont="1" applyBorder="1">
      <alignment/>
      <protection/>
    </xf>
    <xf numFmtId="166" fontId="4" fillId="0" borderId="25" xfId="50" applyNumberFormat="1" applyFont="1" applyBorder="1">
      <alignment/>
      <protection/>
    </xf>
    <xf numFmtId="166" fontId="4" fillId="0" borderId="26" xfId="50" applyNumberFormat="1" applyFont="1" applyBorder="1">
      <alignment/>
      <protection/>
    </xf>
    <xf numFmtId="166" fontId="4" fillId="0" borderId="27" xfId="50" applyNumberFormat="1" applyFont="1" applyBorder="1">
      <alignment/>
      <protection/>
    </xf>
    <xf numFmtId="166" fontId="4" fillId="0" borderId="28" xfId="50" applyNumberFormat="1" applyFont="1" applyBorder="1">
      <alignment/>
      <protection/>
    </xf>
    <xf numFmtId="166" fontId="5" fillId="0" borderId="28" xfId="50" applyNumberFormat="1" applyFont="1" applyFill="1" applyBorder="1">
      <alignment/>
      <protection/>
    </xf>
    <xf numFmtId="166" fontId="5" fillId="0" borderId="28" xfId="50" applyNumberFormat="1" applyFont="1" applyBorder="1">
      <alignment/>
      <protection/>
    </xf>
    <xf numFmtId="166" fontId="4" fillId="0" borderId="29" xfId="50" applyNumberFormat="1" applyFont="1" applyBorder="1">
      <alignment/>
      <protection/>
    </xf>
    <xf numFmtId="166" fontId="4" fillId="0" borderId="30" xfId="50" applyNumberFormat="1" applyFont="1" applyBorder="1">
      <alignment/>
      <protection/>
    </xf>
    <xf numFmtId="166" fontId="4" fillId="0" borderId="27" xfId="55" applyNumberFormat="1" applyFont="1" applyFill="1" applyBorder="1" applyAlignment="1" applyProtection="1">
      <alignment/>
      <protection/>
    </xf>
    <xf numFmtId="166" fontId="4" fillId="0" borderId="28" xfId="50" applyNumberFormat="1" applyFont="1" applyFill="1" applyBorder="1" applyAlignment="1">
      <alignment horizontal="center"/>
      <protection/>
    </xf>
    <xf numFmtId="166" fontId="4" fillId="0" borderId="31" xfId="50" applyNumberFormat="1" applyFont="1" applyFill="1" applyBorder="1" applyAlignment="1">
      <alignment horizontal="center"/>
      <protection/>
    </xf>
    <xf numFmtId="166" fontId="4" fillId="0" borderId="32" xfId="50" applyNumberFormat="1" applyFont="1" applyBorder="1">
      <alignment/>
      <protection/>
    </xf>
    <xf numFmtId="166" fontId="4" fillId="33" borderId="33" xfId="50" applyNumberFormat="1" applyFont="1" applyFill="1" applyBorder="1" applyAlignment="1">
      <alignment horizontal="center"/>
      <protection/>
    </xf>
    <xf numFmtId="0" fontId="4" fillId="0" borderId="22" xfId="50" applyNumberFormat="1" applyFont="1" applyFill="1" applyBorder="1" applyAlignment="1">
      <alignment wrapText="1"/>
      <protection/>
    </xf>
    <xf numFmtId="0" fontId="4" fillId="0" borderId="34" xfId="50" applyNumberFormat="1" applyFont="1" applyFill="1" applyBorder="1" applyAlignment="1">
      <alignment wrapText="1"/>
      <protection/>
    </xf>
    <xf numFmtId="166" fontId="5" fillId="33" borderId="35" xfId="55" applyNumberFormat="1" applyFont="1" applyFill="1" applyBorder="1" applyAlignment="1" applyProtection="1">
      <alignment/>
      <protection/>
    </xf>
    <xf numFmtId="166" fontId="5" fillId="33" borderId="36" xfId="55" applyNumberFormat="1" applyFont="1" applyFill="1" applyBorder="1" applyAlignment="1" applyProtection="1">
      <alignment/>
      <protection/>
    </xf>
    <xf numFmtId="166" fontId="4" fillId="0" borderId="28" xfId="55" applyNumberFormat="1" applyFont="1" applyFill="1" applyBorder="1" applyAlignment="1" applyProtection="1">
      <alignment/>
      <protection/>
    </xf>
    <xf numFmtId="0" fontId="4" fillId="0" borderId="23" xfId="50" applyNumberFormat="1" applyFont="1" applyBorder="1">
      <alignment/>
      <protection/>
    </xf>
    <xf numFmtId="166" fontId="4" fillId="0" borderId="37" xfId="50" applyNumberFormat="1" applyFont="1" applyBorder="1">
      <alignment/>
      <protection/>
    </xf>
    <xf numFmtId="166" fontId="4" fillId="0" borderId="38" xfId="50" applyNumberFormat="1" applyFont="1" applyBorder="1">
      <alignment/>
      <protection/>
    </xf>
    <xf numFmtId="166" fontId="4" fillId="0" borderId="39" xfId="50" applyNumberFormat="1" applyFont="1" applyBorder="1">
      <alignment/>
      <protection/>
    </xf>
    <xf numFmtId="166" fontId="4" fillId="0" borderId="40" xfId="50" applyNumberFormat="1" applyFont="1" applyBorder="1">
      <alignment/>
      <protection/>
    </xf>
    <xf numFmtId="166" fontId="4" fillId="0" borderId="40" xfId="50" applyNumberFormat="1" applyFont="1" applyBorder="1" applyAlignment="1">
      <alignment horizontal="center"/>
      <protection/>
    </xf>
    <xf numFmtId="166" fontId="4" fillId="33" borderId="41" xfId="50" applyNumberFormat="1" applyFont="1" applyFill="1" applyBorder="1" applyAlignment="1">
      <alignment horizontal="center"/>
      <protection/>
    </xf>
    <xf numFmtId="166" fontId="4" fillId="0" borderId="42" xfId="50" applyNumberFormat="1" applyFont="1" applyBorder="1">
      <alignment/>
      <protection/>
    </xf>
    <xf numFmtId="166" fontId="4" fillId="0" borderId="42" xfId="50" applyNumberFormat="1" applyFont="1" applyBorder="1" applyAlignment="1">
      <alignment horizontal="center" wrapText="1"/>
      <protection/>
    </xf>
    <xf numFmtId="166" fontId="4" fillId="0" borderId="42" xfId="50" applyNumberFormat="1" applyFont="1" applyBorder="1" applyAlignment="1">
      <alignment horizontal="center" vertical="center" wrapText="1"/>
      <protection/>
    </xf>
    <xf numFmtId="0" fontId="4" fillId="0" borderId="43" xfId="50" applyFont="1" applyBorder="1" applyAlignment="1">
      <alignment/>
      <protection/>
    </xf>
    <xf numFmtId="166" fontId="4" fillId="0" borderId="43" xfId="50" applyNumberFormat="1" applyFont="1" applyBorder="1" applyAlignment="1">
      <alignment horizontal="right"/>
      <protection/>
    </xf>
    <xf numFmtId="166" fontId="4" fillId="0" borderId="10" xfId="50" applyNumberFormat="1" applyFont="1" applyBorder="1" applyAlignment="1">
      <alignment horizontal="center"/>
      <protection/>
    </xf>
    <xf numFmtId="0" fontId="4" fillId="0" borderId="10" xfId="50" applyNumberFormat="1" applyFont="1" applyBorder="1" applyAlignment="1">
      <alignment horizontal="center"/>
      <protection/>
    </xf>
    <xf numFmtId="166" fontId="4" fillId="0" borderId="10" xfId="50" applyNumberFormat="1" applyFont="1" applyBorder="1" applyAlignment="1">
      <alignment horizontal="center" vertical="top"/>
      <protection/>
    </xf>
    <xf numFmtId="166" fontId="4" fillId="0" borderId="44" xfId="50" applyNumberFormat="1" applyFont="1" applyBorder="1" applyAlignment="1">
      <alignment horizontal="center"/>
      <protection/>
    </xf>
    <xf numFmtId="166" fontId="5" fillId="0" borderId="45" xfId="50" applyNumberFormat="1" applyFont="1" applyBorder="1">
      <alignment/>
      <protection/>
    </xf>
    <xf numFmtId="166" fontId="5" fillId="0" borderId="46" xfId="50" applyNumberFormat="1" applyFont="1" applyBorder="1">
      <alignment/>
      <protection/>
    </xf>
    <xf numFmtId="166" fontId="4" fillId="0" borderId="35" xfId="50" applyNumberFormat="1" applyFont="1" applyFill="1" applyBorder="1">
      <alignment/>
      <protection/>
    </xf>
    <xf numFmtId="166" fontId="4" fillId="33" borderId="47" xfId="50" applyNumberFormat="1" applyFont="1" applyFill="1" applyBorder="1" applyAlignment="1">
      <alignment horizontal="center"/>
      <protection/>
    </xf>
    <xf numFmtId="166" fontId="5" fillId="33" borderId="29" xfId="50" applyNumberFormat="1" applyFont="1" applyFill="1" applyBorder="1">
      <alignment/>
      <protection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vertical="center"/>
    </xf>
    <xf numFmtId="4" fontId="11" fillId="0" borderId="0" xfId="0" applyNumberFormat="1" applyFont="1" applyAlignment="1">
      <alignment/>
    </xf>
    <xf numFmtId="4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66" fontId="5" fillId="0" borderId="0" xfId="50" applyNumberFormat="1" applyFont="1" applyAlignment="1">
      <alignment/>
      <protection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6" fontId="4" fillId="0" borderId="48" xfId="50" applyNumberFormat="1" applyFont="1" applyBorder="1">
      <alignment/>
      <protection/>
    </xf>
    <xf numFmtId="166" fontId="5" fillId="0" borderId="49" xfId="50" applyNumberFormat="1" applyFont="1" applyBorder="1">
      <alignment/>
      <protection/>
    </xf>
    <xf numFmtId="166" fontId="5" fillId="0" borderId="48" xfId="50" applyNumberFormat="1" applyFont="1" applyBorder="1">
      <alignment/>
      <protection/>
    </xf>
    <xf numFmtId="166" fontId="5" fillId="0" borderId="50" xfId="50" applyNumberFormat="1" applyFont="1" applyBorder="1">
      <alignment/>
      <protection/>
    </xf>
    <xf numFmtId="166" fontId="5" fillId="0" borderId="51" xfId="50" applyNumberFormat="1" applyFont="1" applyBorder="1">
      <alignment/>
      <protection/>
    </xf>
    <xf numFmtId="166" fontId="5" fillId="0" borderId="52" xfId="50" applyNumberFormat="1" applyFont="1" applyBorder="1">
      <alignment/>
      <protection/>
    </xf>
    <xf numFmtId="166" fontId="8" fillId="0" borderId="0" xfId="50" applyNumberFormat="1" applyFont="1" applyAlignment="1">
      <alignment horizontal="center"/>
      <protection/>
    </xf>
    <xf numFmtId="166" fontId="8" fillId="0" borderId="0" xfId="50" applyNumberFormat="1" applyFont="1" applyAlignment="1">
      <alignment/>
      <protection/>
    </xf>
    <xf numFmtId="0" fontId="4" fillId="0" borderId="0" xfId="50" applyNumberFormat="1" applyFont="1" applyBorder="1">
      <alignment/>
      <protection/>
    </xf>
    <xf numFmtId="0" fontId="4" fillId="0" borderId="0" xfId="50" applyNumberFormat="1" applyFont="1" applyFill="1" applyBorder="1">
      <alignment/>
      <protection/>
    </xf>
    <xf numFmtId="166" fontId="4" fillId="34" borderId="32" xfId="50" applyNumberFormat="1" applyFont="1" applyFill="1" applyBorder="1" applyAlignment="1">
      <alignment horizontal="center"/>
      <protection/>
    </xf>
    <xf numFmtId="166" fontId="4" fillId="35" borderId="19" xfId="50" applyNumberFormat="1" applyFont="1" applyFill="1" applyBorder="1" applyAlignment="1">
      <alignment horizontal="center"/>
      <protection/>
    </xf>
    <xf numFmtId="166" fontId="4" fillId="36" borderId="53" xfId="50" applyNumberFormat="1" applyFont="1" applyFill="1" applyBorder="1" applyAlignment="1">
      <alignment horizontal="center"/>
      <protection/>
    </xf>
    <xf numFmtId="166" fontId="4" fillId="36" borderId="32" xfId="50" applyNumberFormat="1" applyFont="1" applyFill="1" applyBorder="1" applyAlignment="1">
      <alignment horizontal="center"/>
      <protection/>
    </xf>
    <xf numFmtId="166" fontId="4" fillId="0" borderId="54" xfId="55" applyNumberFormat="1" applyFont="1" applyFill="1" applyBorder="1" applyAlignment="1" applyProtection="1">
      <alignment horizontal="right"/>
      <protection/>
    </xf>
    <xf numFmtId="166" fontId="4" fillId="0" borderId="55" xfId="55" applyNumberFormat="1" applyFont="1" applyFill="1" applyBorder="1" applyAlignment="1" applyProtection="1">
      <alignment/>
      <protection/>
    </xf>
    <xf numFmtId="0" fontId="4" fillId="0" borderId="56" xfId="50" applyNumberFormat="1" applyFont="1" applyBorder="1" applyAlignment="1">
      <alignment horizontal="center" vertical="center"/>
      <protection/>
    </xf>
    <xf numFmtId="166" fontId="4" fillId="0" borderId="47" xfId="50" applyNumberFormat="1" applyFont="1" applyBorder="1" applyAlignment="1">
      <alignment horizontal="center"/>
      <protection/>
    </xf>
    <xf numFmtId="0" fontId="1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166" fontId="4" fillId="34" borderId="16" xfId="50" applyNumberFormat="1" applyFont="1" applyFill="1" applyBorder="1">
      <alignment/>
      <protection/>
    </xf>
    <xf numFmtId="4" fontId="9" fillId="0" borderId="0" xfId="0" applyNumberFormat="1" applyFont="1" applyAlignment="1">
      <alignment horizontal="center" vertical="center"/>
    </xf>
    <xf numFmtId="166" fontId="5" fillId="37" borderId="0" xfId="50" applyNumberFormat="1" applyFont="1" applyFill="1">
      <alignment/>
      <protection/>
    </xf>
    <xf numFmtId="166" fontId="4" fillId="37" borderId="0" xfId="50" applyNumberFormat="1" applyFont="1" applyFill="1" applyAlignment="1">
      <alignment horizontal="left"/>
      <protection/>
    </xf>
    <xf numFmtId="0" fontId="10" fillId="0" borderId="0" xfId="0" applyFont="1" applyFill="1" applyAlignment="1">
      <alignment horizontal="left" vertical="top" wrapText="1"/>
    </xf>
    <xf numFmtId="0" fontId="53" fillId="0" borderId="0" xfId="0" applyFont="1" applyFill="1" applyAlignment="1">
      <alignment horizontal="left" vertical="top"/>
    </xf>
    <xf numFmtId="0" fontId="4" fillId="0" borderId="34" xfId="50" applyNumberFormat="1" applyFont="1" applyBorder="1" applyAlignment="1">
      <alignment wrapText="1"/>
      <protection/>
    </xf>
    <xf numFmtId="0" fontId="4" fillId="0" borderId="36" xfId="50" applyNumberFormat="1" applyFont="1" applyBorder="1" applyAlignment="1">
      <alignment wrapText="1"/>
      <protection/>
    </xf>
    <xf numFmtId="0" fontId="5" fillId="0" borderId="36" xfId="50" applyNumberFormat="1" applyFont="1" applyFill="1" applyBorder="1" applyAlignment="1">
      <alignment wrapText="1"/>
      <protection/>
    </xf>
    <xf numFmtId="166" fontId="5" fillId="0" borderId="35" xfId="50" applyNumberFormat="1" applyFont="1" applyFill="1" applyBorder="1" applyAlignment="1">
      <alignment horizontal="center"/>
      <protection/>
    </xf>
    <xf numFmtId="166" fontId="4" fillId="0" borderId="57" xfId="50" applyNumberFormat="1" applyFont="1" applyBorder="1" applyAlignment="1">
      <alignment horizontal="center"/>
      <protection/>
    </xf>
    <xf numFmtId="166" fontId="4" fillId="0" borderId="58" xfId="50" applyNumberFormat="1" applyFont="1" applyBorder="1" applyAlignment="1">
      <alignment horizontal="center"/>
      <protection/>
    </xf>
    <xf numFmtId="166" fontId="5" fillId="33" borderId="40" xfId="55" applyNumberFormat="1" applyFont="1" applyFill="1" applyBorder="1" applyAlignment="1" applyProtection="1">
      <alignment/>
      <protection/>
    </xf>
    <xf numFmtId="166" fontId="4" fillId="0" borderId="40" xfId="50" applyNumberFormat="1" applyFont="1" applyBorder="1" applyAlignment="1">
      <alignment horizontal="right"/>
      <protection/>
    </xf>
    <xf numFmtId="166" fontId="5" fillId="0" borderId="10" xfId="50" applyNumberFormat="1" applyFont="1" applyFill="1" applyBorder="1" applyAlignment="1">
      <alignment horizontal="center"/>
      <protection/>
    </xf>
    <xf numFmtId="166" fontId="4" fillId="0" borderId="59" xfId="50" applyNumberFormat="1" applyFont="1" applyBorder="1" applyAlignment="1">
      <alignment horizontal="center" vertical="center" wrapText="1"/>
      <protection/>
    </xf>
    <xf numFmtId="166" fontId="4" fillId="0" borderId="46" xfId="50" applyNumberFormat="1" applyFont="1" applyBorder="1" applyAlignment="1">
      <alignment horizontal="center" vertical="center" wrapText="1"/>
      <protection/>
    </xf>
    <xf numFmtId="166" fontId="4" fillId="0" borderId="42" xfId="50" applyNumberFormat="1" applyFont="1" applyBorder="1" applyAlignment="1">
      <alignment horizontal="center"/>
      <protection/>
    </xf>
    <xf numFmtId="166" fontId="4" fillId="0" borderId="28" xfId="50" applyNumberFormat="1" applyFont="1" applyBorder="1" applyAlignment="1">
      <alignment horizontal="center" vertical="center"/>
      <protection/>
    </xf>
    <xf numFmtId="166" fontId="4" fillId="0" borderId="60" xfId="50" applyNumberFormat="1" applyFont="1" applyBorder="1" applyAlignment="1">
      <alignment horizontal="center" vertical="center"/>
      <protection/>
    </xf>
    <xf numFmtId="166" fontId="4" fillId="0" borderId="61" xfId="50" applyNumberFormat="1" applyFont="1" applyBorder="1" applyAlignment="1">
      <alignment horizontal="center" vertical="center" wrapText="1"/>
      <protection/>
    </xf>
    <xf numFmtId="166" fontId="4" fillId="0" borderId="62" xfId="50" applyNumberFormat="1" applyFont="1" applyBorder="1" applyAlignment="1">
      <alignment horizontal="center" vertical="center"/>
      <protection/>
    </xf>
    <xf numFmtId="166" fontId="4" fillId="0" borderId="63" xfId="50" applyNumberFormat="1" applyFont="1" applyBorder="1" applyAlignment="1">
      <alignment horizontal="center" vertical="center"/>
      <protection/>
    </xf>
    <xf numFmtId="166" fontId="4" fillId="0" borderId="64" xfId="50" applyNumberFormat="1" applyFont="1" applyBorder="1" applyAlignment="1">
      <alignment horizontal="center" vertical="center"/>
      <protection/>
    </xf>
    <xf numFmtId="166" fontId="4" fillId="0" borderId="65" xfId="50" applyNumberFormat="1" applyFont="1" applyBorder="1" applyAlignment="1">
      <alignment horizontal="center" vertical="center"/>
      <protection/>
    </xf>
    <xf numFmtId="166" fontId="7" fillId="33" borderId="16" xfId="55" applyNumberFormat="1" applyFont="1" applyFill="1" applyBorder="1" applyAlignment="1" applyProtection="1">
      <alignment/>
      <protection/>
    </xf>
    <xf numFmtId="166" fontId="54" fillId="0" borderId="16" xfId="55" applyNumberFormat="1" applyFont="1" applyFill="1" applyBorder="1" applyAlignment="1" applyProtection="1">
      <alignment/>
      <protection/>
    </xf>
    <xf numFmtId="0" fontId="10" fillId="37" borderId="0" xfId="0" applyFont="1" applyFill="1" applyAlignment="1">
      <alignment horizontal="left" vertical="top" wrapText="1"/>
    </xf>
    <xf numFmtId="0" fontId="53" fillId="37" borderId="0" xfId="0" applyFont="1" applyFill="1" applyAlignment="1">
      <alignment horizontal="left" vertical="top"/>
    </xf>
    <xf numFmtId="166" fontId="5" fillId="0" borderId="10" xfId="55" applyNumberFormat="1" applyFont="1" applyFill="1" applyBorder="1" applyAlignment="1" applyProtection="1">
      <alignment horizontal="right"/>
      <protection/>
    </xf>
    <xf numFmtId="0" fontId="5" fillId="0" borderId="0" xfId="50" applyNumberFormat="1" applyFont="1" applyFill="1" applyBorder="1" applyAlignment="1">
      <alignment wrapText="1"/>
      <protection/>
    </xf>
    <xf numFmtId="166" fontId="5" fillId="0" borderId="17" xfId="55" applyNumberFormat="1" applyFont="1" applyFill="1" applyBorder="1" applyAlignment="1" applyProtection="1">
      <alignment horizontal="right"/>
      <protection/>
    </xf>
    <xf numFmtId="166" fontId="4" fillId="0" borderId="17" xfId="55" applyNumberFormat="1" applyFont="1" applyFill="1" applyBorder="1" applyAlignment="1" applyProtection="1">
      <alignment/>
      <protection/>
    </xf>
    <xf numFmtId="166" fontId="4" fillId="0" borderId="16" xfId="55" applyNumberFormat="1" applyFont="1" applyFill="1" applyBorder="1" applyAlignment="1" applyProtection="1">
      <alignment/>
      <protection/>
    </xf>
    <xf numFmtId="166" fontId="4" fillId="0" borderId="10" xfId="55" applyNumberFormat="1" applyFont="1" applyFill="1" applyBorder="1" applyAlignment="1" applyProtection="1">
      <alignment horizontal="right"/>
      <protection/>
    </xf>
    <xf numFmtId="166" fontId="4" fillId="0" borderId="12" xfId="55" applyNumberFormat="1" applyFont="1" applyFill="1" applyBorder="1" applyAlignment="1" applyProtection="1">
      <alignment/>
      <protection/>
    </xf>
    <xf numFmtId="166" fontId="5" fillId="37" borderId="10" xfId="55" applyNumberFormat="1" applyFont="1" applyFill="1" applyBorder="1" applyAlignment="1" applyProtection="1">
      <alignment horizontal="right"/>
      <protection/>
    </xf>
    <xf numFmtId="166" fontId="5" fillId="0" borderId="20" xfId="55" applyNumberFormat="1" applyFont="1" applyFill="1" applyBorder="1" applyAlignment="1" applyProtection="1">
      <alignment horizontal="center"/>
      <protection/>
    </xf>
    <xf numFmtId="166" fontId="5" fillId="0" borderId="13" xfId="55" applyNumberFormat="1" applyFont="1" applyFill="1" applyBorder="1" applyAlignment="1" applyProtection="1">
      <alignment horizontal="center"/>
      <protection/>
    </xf>
    <xf numFmtId="166" fontId="5" fillId="0" borderId="0" xfId="50" applyNumberFormat="1" applyFont="1" applyBorder="1" applyAlignment="1">
      <alignment horizontal="left"/>
      <protection/>
    </xf>
    <xf numFmtId="166" fontId="5" fillId="0" borderId="13" xfId="50" applyNumberFormat="1" applyFont="1" applyBorder="1" applyAlignment="1">
      <alignment horizontal="left"/>
      <protection/>
    </xf>
    <xf numFmtId="166" fontId="4" fillId="0" borderId="10" xfId="50" applyNumberFormat="1" applyFont="1" applyFill="1" applyBorder="1" applyAlignment="1">
      <alignment horizontal="center" vertical="top"/>
      <protection/>
    </xf>
    <xf numFmtId="0" fontId="4" fillId="0" borderId="0" xfId="50" applyNumberFormat="1" applyFont="1" applyBorder="1" applyAlignment="1">
      <alignment horizontal="center"/>
      <protection/>
    </xf>
    <xf numFmtId="0" fontId="8" fillId="0" borderId="0" xfId="50" applyNumberFormat="1" applyFont="1" applyBorder="1" applyAlignment="1">
      <alignment horizontal="center"/>
      <protection/>
    </xf>
    <xf numFmtId="166" fontId="8" fillId="0" borderId="0" xfId="50" applyNumberFormat="1" applyFont="1" applyBorder="1" applyAlignment="1">
      <alignment horizontal="center"/>
      <protection/>
    </xf>
    <xf numFmtId="166" fontId="4" fillId="0" borderId="0" xfId="50" applyNumberFormat="1" applyFont="1" applyBorder="1" applyAlignment="1">
      <alignment horizontal="left"/>
      <protection/>
    </xf>
    <xf numFmtId="166" fontId="4" fillId="0" borderId="44" xfId="50" applyNumberFormat="1" applyFont="1" applyFill="1" applyBorder="1" applyAlignment="1">
      <alignment horizontal="center" vertical="top"/>
      <protection/>
    </xf>
    <xf numFmtId="166" fontId="4" fillId="0" borderId="44" xfId="50" applyNumberFormat="1" applyFont="1" applyFill="1" applyBorder="1" applyAlignment="1">
      <alignment horizontal="center"/>
      <protection/>
    </xf>
    <xf numFmtId="4" fontId="12" fillId="0" borderId="0" xfId="0" applyNumberFormat="1" applyFont="1" applyAlignment="1">
      <alignment horizontal="center" vertical="center"/>
    </xf>
    <xf numFmtId="166" fontId="4" fillId="0" borderId="42" xfId="50" applyNumberFormat="1" applyFont="1" applyBorder="1" applyAlignment="1">
      <alignment horizontal="center" vertical="center"/>
      <protection/>
    </xf>
    <xf numFmtId="166" fontId="4" fillId="0" borderId="66" xfId="50" applyNumberFormat="1" applyFont="1" applyBorder="1" applyAlignment="1">
      <alignment horizontal="left"/>
      <protection/>
    </xf>
    <xf numFmtId="166" fontId="4" fillId="0" borderId="67" xfId="50" applyNumberFormat="1" applyFont="1" applyBorder="1" applyAlignment="1">
      <alignment horizontal="left"/>
      <protection/>
    </xf>
    <xf numFmtId="49" fontId="8" fillId="0" borderId="0" xfId="50" applyNumberFormat="1" applyFont="1" applyBorder="1" applyAlignment="1">
      <alignment horizontal="center"/>
      <protection/>
    </xf>
    <xf numFmtId="166" fontId="3" fillId="0" borderId="0" xfId="50" applyNumberFormat="1" applyFont="1" applyBorder="1" applyAlignment="1">
      <alignment horizontal="center"/>
      <protection/>
    </xf>
    <xf numFmtId="166" fontId="4" fillId="0" borderId="68" xfId="50" applyNumberFormat="1" applyFont="1" applyBorder="1" applyAlignment="1">
      <alignment horizontal="center" vertical="center"/>
      <protection/>
    </xf>
    <xf numFmtId="166" fontId="4" fillId="0" borderId="69" xfId="50" applyNumberFormat="1" applyFont="1" applyBorder="1" applyAlignment="1">
      <alignment horizontal="center" vertical="center"/>
      <protection/>
    </xf>
    <xf numFmtId="166" fontId="4" fillId="0" borderId="70" xfId="50" applyNumberFormat="1" applyFont="1" applyBorder="1" applyAlignment="1">
      <alignment horizontal="center" vertical="center"/>
      <protection/>
    </xf>
    <xf numFmtId="166" fontId="4" fillId="0" borderId="71" xfId="50" applyNumberFormat="1" applyFont="1" applyBorder="1" applyAlignment="1">
      <alignment horizontal="center" vertical="center"/>
      <protection/>
    </xf>
    <xf numFmtId="166" fontId="4" fillId="0" borderId="43" xfId="50" applyNumberFormat="1" applyFont="1" applyBorder="1" applyAlignment="1">
      <alignment horizont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5E5E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38100</xdr:rowOff>
    </xdr:from>
    <xdr:to>
      <xdr:col>3</xdr:col>
      <xdr:colOff>800100</xdr:colOff>
      <xdr:row>6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1095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2"/>
  <sheetViews>
    <sheetView showGridLines="0" tabSelected="1" zoomScaleSheetLayoutView="70" workbookViewId="0" topLeftCell="A86">
      <selection activeCell="A109" sqref="A109:N109"/>
    </sheetView>
  </sheetViews>
  <sheetFormatPr defaultColWidth="9.140625" defaultRowHeight="12.75"/>
  <cols>
    <col min="1" max="1" width="1.7109375" style="1" customWidth="1"/>
    <col min="2" max="2" width="1.421875" style="1" customWidth="1"/>
    <col min="3" max="3" width="1.7109375" style="1" customWidth="1"/>
    <col min="4" max="4" width="41.28125" style="1" customWidth="1"/>
    <col min="5" max="5" width="12.57421875" style="1" customWidth="1"/>
    <col min="6" max="6" width="12.8515625" style="1" customWidth="1"/>
    <col min="7" max="7" width="13.7109375" style="1" customWidth="1"/>
    <col min="8" max="8" width="13.57421875" style="1" customWidth="1"/>
    <col min="9" max="9" width="18.7109375" style="1" customWidth="1"/>
    <col min="10" max="10" width="30.57421875" style="1" customWidth="1"/>
    <col min="11" max="11" width="11.8515625" style="1" hidden="1" customWidth="1"/>
    <col min="12" max="12" width="15.28125" style="1" hidden="1" customWidth="1"/>
    <col min="13" max="13" width="9.140625" style="1" hidden="1" customWidth="1"/>
    <col min="14" max="14" width="16.7109375" style="1" hidden="1" customWidth="1"/>
    <col min="15" max="15" width="9.140625" style="1" hidden="1" customWidth="1"/>
    <col min="16" max="16" width="1.421875" style="1" customWidth="1"/>
    <col min="17" max="16384" width="9.140625" style="1" customWidth="1"/>
  </cols>
  <sheetData>
    <row r="1" spans="1:10" ht="11.25">
      <c r="A1" s="175"/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1.25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ht="12.75">
      <c r="A3" s="176" t="s">
        <v>91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0" ht="12.75">
      <c r="A4" s="177" t="s">
        <v>128</v>
      </c>
      <c r="B4" s="177"/>
      <c r="C4" s="177"/>
      <c r="D4" s="177"/>
      <c r="E4" s="177"/>
      <c r="F4" s="177"/>
      <c r="G4" s="177"/>
      <c r="H4" s="177"/>
      <c r="I4" s="177"/>
      <c r="J4" s="177"/>
    </row>
    <row r="5" spans="1:10" ht="12.75">
      <c r="A5" s="186" t="s">
        <v>1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ht="12.75">
      <c r="A6" s="185" t="s">
        <v>142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11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6.75" customHeight="1" thickBo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" hidden="1" thickBo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" hidden="1" thickBot="1">
      <c r="A10" s="178"/>
      <c r="B10" s="178"/>
      <c r="C10" s="178"/>
      <c r="D10" s="178"/>
      <c r="E10" s="178"/>
      <c r="F10" s="4"/>
      <c r="G10" s="4"/>
      <c r="H10" s="4"/>
      <c r="I10" s="4"/>
      <c r="J10" s="5" t="s">
        <v>0</v>
      </c>
    </row>
    <row r="11" spans="1:10" ht="12" thickBot="1">
      <c r="A11" s="187" t="s">
        <v>2</v>
      </c>
      <c r="B11" s="188"/>
      <c r="C11" s="188"/>
      <c r="D11" s="188"/>
      <c r="E11" s="191" t="s">
        <v>3</v>
      </c>
      <c r="F11" s="191"/>
      <c r="G11" s="191" t="s">
        <v>4</v>
      </c>
      <c r="H11" s="191"/>
      <c r="I11" s="129" t="s">
        <v>2</v>
      </c>
      <c r="J11" s="130" t="s">
        <v>5</v>
      </c>
    </row>
    <row r="12" spans="1:10" ht="12" thickBot="1">
      <c r="A12" s="189"/>
      <c r="B12" s="190"/>
      <c r="C12" s="190"/>
      <c r="D12" s="190"/>
      <c r="E12" s="174" t="s">
        <v>6</v>
      </c>
      <c r="F12" s="174"/>
      <c r="G12" s="174" t="s">
        <v>7</v>
      </c>
      <c r="H12" s="174"/>
      <c r="I12" s="90" t="s">
        <v>109</v>
      </c>
      <c r="J12" s="151" t="s">
        <v>107</v>
      </c>
    </row>
    <row r="13" spans="1:10" ht="13.5" customHeight="1" thickBot="1">
      <c r="A13" s="189"/>
      <c r="B13" s="190"/>
      <c r="C13" s="190"/>
      <c r="D13" s="190"/>
      <c r="E13" s="179" t="s">
        <v>8</v>
      </c>
      <c r="F13" s="179"/>
      <c r="G13" s="180" t="s">
        <v>9</v>
      </c>
      <c r="H13" s="180"/>
      <c r="I13" s="93" t="s">
        <v>106</v>
      </c>
      <c r="J13" s="152"/>
    </row>
    <row r="14" spans="1:10" ht="11.25">
      <c r="A14" s="55"/>
      <c r="B14" s="6" t="s">
        <v>73</v>
      </c>
      <c r="C14" s="6"/>
      <c r="D14" s="6"/>
      <c r="E14" s="167">
        <f>E15+E19+E23+E30+E32+E34+E40</f>
        <v>25543167</v>
      </c>
      <c r="F14" s="167"/>
      <c r="G14" s="167">
        <f>G15+G19+G23+G30+G32+G34+G40</f>
        <v>25543167</v>
      </c>
      <c r="H14" s="167"/>
      <c r="I14" s="7">
        <f>I15+I19+I23+I32+I34+I40</f>
        <v>24971467.41</v>
      </c>
      <c r="J14" s="62">
        <f>I14-G14</f>
        <v>-571699.5899999999</v>
      </c>
    </row>
    <row r="15" spans="1:10" ht="0.75" customHeight="1" hidden="1">
      <c r="A15" s="56"/>
      <c r="B15" s="8" t="s">
        <v>10</v>
      </c>
      <c r="C15" s="9"/>
      <c r="D15" s="3"/>
      <c r="E15" s="167">
        <f>SUM(E16:E18)</f>
        <v>0</v>
      </c>
      <c r="F15" s="167"/>
      <c r="G15" s="167">
        <f>SUM(G16:G18)</f>
        <v>0</v>
      </c>
      <c r="H15" s="167"/>
      <c r="I15" s="7">
        <f>SUM(I16:I18)</f>
        <v>0</v>
      </c>
      <c r="J15" s="63">
        <f aca="true" t="shared" si="0" ref="J15:J26">G15-I15</f>
        <v>0</v>
      </c>
    </row>
    <row r="16" spans="1:12" s="11" customFormat="1" ht="11.25" hidden="1">
      <c r="A16" s="57"/>
      <c r="B16" s="9"/>
      <c r="C16" s="9" t="s">
        <v>90</v>
      </c>
      <c r="D16" s="9"/>
      <c r="E16" s="162"/>
      <c r="F16" s="162"/>
      <c r="G16" s="162"/>
      <c r="H16" s="162"/>
      <c r="I16" s="10"/>
      <c r="J16" s="64">
        <f t="shared" si="0"/>
        <v>0</v>
      </c>
      <c r="K16" s="1"/>
      <c r="L16" s="1"/>
    </row>
    <row r="17" spans="1:10" ht="11.25" hidden="1">
      <c r="A17" s="56"/>
      <c r="B17" s="3"/>
      <c r="C17" s="3" t="s">
        <v>11</v>
      </c>
      <c r="D17" s="3"/>
      <c r="E17" s="162"/>
      <c r="F17" s="162"/>
      <c r="G17" s="162"/>
      <c r="H17" s="162"/>
      <c r="I17" s="10"/>
      <c r="J17" s="65">
        <f t="shared" si="0"/>
        <v>0</v>
      </c>
    </row>
    <row r="18" spans="1:10" ht="11.25" hidden="1">
      <c r="A18" s="56"/>
      <c r="B18" s="3"/>
      <c r="C18" s="3" t="s">
        <v>12</v>
      </c>
      <c r="D18" s="3"/>
      <c r="E18" s="162"/>
      <c r="F18" s="162"/>
      <c r="G18" s="162"/>
      <c r="H18" s="162"/>
      <c r="I18" s="10"/>
      <c r="J18" s="65">
        <f t="shared" si="0"/>
        <v>0</v>
      </c>
    </row>
    <row r="19" spans="1:10" ht="11.25" customHeight="1" hidden="1">
      <c r="A19" s="56"/>
      <c r="B19" s="8" t="s">
        <v>13</v>
      </c>
      <c r="C19" s="3"/>
      <c r="D19" s="3"/>
      <c r="E19" s="167">
        <f>E20+E21+E22</f>
        <v>0</v>
      </c>
      <c r="F19" s="167"/>
      <c r="G19" s="167">
        <f>G20+G21+G22</f>
        <v>0</v>
      </c>
      <c r="H19" s="167"/>
      <c r="I19" s="7">
        <f>I20+I21+I22</f>
        <v>0</v>
      </c>
      <c r="J19" s="63">
        <f t="shared" si="0"/>
        <v>0</v>
      </c>
    </row>
    <row r="20" spans="1:10" ht="11.25" hidden="1">
      <c r="A20" s="56"/>
      <c r="B20" s="3"/>
      <c r="C20" s="3" t="s">
        <v>14</v>
      </c>
      <c r="D20" s="3"/>
      <c r="E20" s="162"/>
      <c r="F20" s="162"/>
      <c r="G20" s="162"/>
      <c r="H20" s="162"/>
      <c r="I20" s="10"/>
      <c r="J20" s="65">
        <f t="shared" si="0"/>
        <v>0</v>
      </c>
    </row>
    <row r="21" spans="1:10" ht="11.25" hidden="1">
      <c r="A21" s="56"/>
      <c r="B21" s="3"/>
      <c r="C21" s="3" t="s">
        <v>15</v>
      </c>
      <c r="D21" s="3"/>
      <c r="E21" s="162"/>
      <c r="F21" s="162"/>
      <c r="G21" s="162"/>
      <c r="H21" s="162"/>
      <c r="I21" s="10"/>
      <c r="J21" s="65">
        <f t="shared" si="0"/>
        <v>0</v>
      </c>
    </row>
    <row r="22" spans="1:10" ht="11.25" hidden="1">
      <c r="A22" s="56"/>
      <c r="B22" s="3"/>
      <c r="C22" s="172" t="s">
        <v>16</v>
      </c>
      <c r="D22" s="173"/>
      <c r="E22" s="170"/>
      <c r="F22" s="171"/>
      <c r="G22" s="170"/>
      <c r="H22" s="171"/>
      <c r="I22" s="10"/>
      <c r="J22" s="65">
        <f t="shared" si="0"/>
        <v>0</v>
      </c>
    </row>
    <row r="23" spans="1:10" ht="11.25">
      <c r="A23" s="56"/>
      <c r="B23" s="121" t="s">
        <v>17</v>
      </c>
      <c r="C23" s="6"/>
      <c r="D23" s="3"/>
      <c r="E23" s="167">
        <f>SUM(E24:E29)</f>
        <v>25543167</v>
      </c>
      <c r="F23" s="167"/>
      <c r="G23" s="167">
        <f>SUM(G24:G29)</f>
        <v>25543167</v>
      </c>
      <c r="H23" s="167"/>
      <c r="I23" s="7">
        <f>SUM(I24:I29)</f>
        <v>24971467.41</v>
      </c>
      <c r="J23" s="63">
        <f>I23-G23</f>
        <v>-571699.5899999999</v>
      </c>
    </row>
    <row r="24" spans="1:10" ht="11.25" hidden="1">
      <c r="A24" s="56"/>
      <c r="B24" s="3"/>
      <c r="C24" s="3" t="s">
        <v>18</v>
      </c>
      <c r="D24" s="3"/>
      <c r="E24" s="162"/>
      <c r="F24" s="162"/>
      <c r="G24" s="162"/>
      <c r="H24" s="162"/>
      <c r="I24" s="10"/>
      <c r="J24" s="65">
        <f t="shared" si="0"/>
        <v>0</v>
      </c>
    </row>
    <row r="25" spans="1:10" ht="11.25">
      <c r="A25" s="56"/>
      <c r="B25" s="3"/>
      <c r="C25" s="3" t="s">
        <v>19</v>
      </c>
      <c r="D25" s="3"/>
      <c r="E25" s="162">
        <v>25543167</v>
      </c>
      <c r="F25" s="162"/>
      <c r="G25" s="162">
        <v>25543167</v>
      </c>
      <c r="H25" s="162"/>
      <c r="I25" s="10">
        <v>24971467.41</v>
      </c>
      <c r="J25" s="65">
        <f>I25-G25</f>
        <v>-571699.5899999999</v>
      </c>
    </row>
    <row r="26" spans="1:10" ht="0.75" customHeight="1" hidden="1">
      <c r="A26" s="56"/>
      <c r="B26" s="3"/>
      <c r="C26" s="3" t="s">
        <v>20</v>
      </c>
      <c r="D26" s="3"/>
      <c r="E26" s="162"/>
      <c r="F26" s="162"/>
      <c r="G26" s="162"/>
      <c r="H26" s="162"/>
      <c r="I26" s="10"/>
      <c r="J26" s="65">
        <f t="shared" si="0"/>
        <v>0</v>
      </c>
    </row>
    <row r="27" spans="1:10" ht="11.25" hidden="1">
      <c r="A27" s="56"/>
      <c r="B27" s="3"/>
      <c r="C27" s="3" t="s">
        <v>21</v>
      </c>
      <c r="D27" s="3"/>
      <c r="E27" s="170"/>
      <c r="F27" s="171"/>
      <c r="G27" s="170"/>
      <c r="H27" s="171"/>
      <c r="I27" s="10"/>
      <c r="J27" s="65"/>
    </row>
    <row r="28" spans="1:10" ht="11.25" hidden="1">
      <c r="A28" s="56"/>
      <c r="B28" s="3"/>
      <c r="C28" s="3" t="s">
        <v>22</v>
      </c>
      <c r="D28" s="3"/>
      <c r="E28" s="162"/>
      <c r="F28" s="162"/>
      <c r="G28" s="162"/>
      <c r="H28" s="162"/>
      <c r="I28" s="10"/>
      <c r="J28" s="65">
        <f aca="true" t="shared" si="1" ref="J28:J63">G28-I28</f>
        <v>0</v>
      </c>
    </row>
    <row r="29" spans="1:10" ht="11.25" hidden="1">
      <c r="A29" s="56"/>
      <c r="B29" s="3"/>
      <c r="C29" s="3" t="s">
        <v>23</v>
      </c>
      <c r="D29" s="3"/>
      <c r="E29" s="162"/>
      <c r="F29" s="162"/>
      <c r="G29" s="162"/>
      <c r="H29" s="162"/>
      <c r="I29" s="10"/>
      <c r="J29" s="65">
        <f t="shared" si="1"/>
        <v>0</v>
      </c>
    </row>
    <row r="30" spans="1:10" ht="0.75" customHeight="1" hidden="1">
      <c r="A30" s="56"/>
      <c r="B30" s="8" t="s">
        <v>24</v>
      </c>
      <c r="C30" s="3"/>
      <c r="D30" s="3"/>
      <c r="E30" s="167">
        <f>SUM(E31)</f>
        <v>0</v>
      </c>
      <c r="F30" s="167"/>
      <c r="G30" s="167">
        <f>SUM(G31)</f>
        <v>0</v>
      </c>
      <c r="H30" s="167"/>
      <c r="I30" s="7">
        <f>SUM(I31:I31)</f>
        <v>0</v>
      </c>
      <c r="J30" s="63">
        <f t="shared" si="1"/>
        <v>0</v>
      </c>
    </row>
    <row r="31" spans="1:10" ht="11.25" hidden="1">
      <c r="A31" s="56"/>
      <c r="B31" s="3"/>
      <c r="C31" s="3" t="s">
        <v>25</v>
      </c>
      <c r="D31" s="3"/>
      <c r="E31" s="162"/>
      <c r="F31" s="162"/>
      <c r="G31" s="162"/>
      <c r="H31" s="162"/>
      <c r="I31" s="10"/>
      <c r="J31" s="65">
        <f t="shared" si="1"/>
        <v>0</v>
      </c>
    </row>
    <row r="32" spans="1:10" ht="11.25" hidden="1">
      <c r="A32" s="56"/>
      <c r="B32" s="12" t="s">
        <v>26</v>
      </c>
      <c r="C32" s="3"/>
      <c r="D32" s="3"/>
      <c r="E32" s="167">
        <f>E33</f>
        <v>0</v>
      </c>
      <c r="F32" s="167"/>
      <c r="G32" s="167">
        <f>G33</f>
        <v>0</v>
      </c>
      <c r="H32" s="167"/>
      <c r="I32" s="7">
        <f>I33</f>
        <v>0</v>
      </c>
      <c r="J32" s="63">
        <f t="shared" si="1"/>
        <v>0</v>
      </c>
    </row>
    <row r="33" spans="1:10" ht="11.25" hidden="1">
      <c r="A33" s="56"/>
      <c r="B33" s="3"/>
      <c r="C33" s="3" t="s">
        <v>27</v>
      </c>
      <c r="D33" s="3"/>
      <c r="E33" s="162"/>
      <c r="F33" s="162"/>
      <c r="G33" s="162"/>
      <c r="H33" s="162"/>
      <c r="I33" s="10"/>
      <c r="J33" s="65">
        <f t="shared" si="1"/>
        <v>0</v>
      </c>
    </row>
    <row r="34" spans="1:10" ht="11.25" hidden="1">
      <c r="A34" s="56"/>
      <c r="B34" s="8" t="s">
        <v>28</v>
      </c>
      <c r="C34" s="3"/>
      <c r="D34" s="3"/>
      <c r="E34" s="167">
        <f>SUM(E35:E39)</f>
        <v>0</v>
      </c>
      <c r="F34" s="167"/>
      <c r="G34" s="167">
        <f>SUM(G35:G39)</f>
        <v>0</v>
      </c>
      <c r="H34" s="167"/>
      <c r="I34" s="7">
        <f>SUM(I35:I39)</f>
        <v>0</v>
      </c>
      <c r="J34" s="63">
        <f t="shared" si="1"/>
        <v>0</v>
      </c>
    </row>
    <row r="35" spans="1:10" ht="11.25" hidden="1">
      <c r="A35" s="56"/>
      <c r="B35" s="3"/>
      <c r="C35" s="3" t="s">
        <v>29</v>
      </c>
      <c r="D35" s="3"/>
      <c r="E35" s="169"/>
      <c r="F35" s="169"/>
      <c r="G35" s="169"/>
      <c r="H35" s="169"/>
      <c r="I35" s="10"/>
      <c r="J35" s="65">
        <f t="shared" si="1"/>
        <v>0</v>
      </c>
    </row>
    <row r="36" spans="1:10" ht="11.25" hidden="1">
      <c r="A36" s="56"/>
      <c r="B36" s="3"/>
      <c r="C36" s="3" t="s">
        <v>30</v>
      </c>
      <c r="D36" s="3"/>
      <c r="E36" s="162"/>
      <c r="F36" s="162"/>
      <c r="G36" s="162"/>
      <c r="H36" s="162"/>
      <c r="I36" s="10"/>
      <c r="J36" s="65">
        <f t="shared" si="1"/>
        <v>0</v>
      </c>
    </row>
    <row r="37" spans="1:10" ht="11.25" hidden="1">
      <c r="A37" s="56"/>
      <c r="B37" s="3"/>
      <c r="C37" s="3" t="s">
        <v>31</v>
      </c>
      <c r="D37" s="3"/>
      <c r="E37" s="162"/>
      <c r="F37" s="162"/>
      <c r="G37" s="162"/>
      <c r="H37" s="162"/>
      <c r="I37" s="10"/>
      <c r="J37" s="65">
        <f t="shared" si="1"/>
        <v>0</v>
      </c>
    </row>
    <row r="38" spans="1:10" ht="3" customHeight="1" hidden="1">
      <c r="A38" s="56"/>
      <c r="B38" s="3"/>
      <c r="C38" s="3" t="s">
        <v>32</v>
      </c>
      <c r="D38" s="3"/>
      <c r="E38" s="162"/>
      <c r="F38" s="162"/>
      <c r="G38" s="162"/>
      <c r="H38" s="162"/>
      <c r="I38" s="10"/>
      <c r="J38" s="65">
        <f t="shared" si="1"/>
        <v>0</v>
      </c>
    </row>
    <row r="39" spans="1:10" ht="11.25" hidden="1">
      <c r="A39" s="56"/>
      <c r="B39" s="3"/>
      <c r="C39" s="3" t="s">
        <v>33</v>
      </c>
      <c r="D39" s="3"/>
      <c r="E39" s="162"/>
      <c r="F39" s="162"/>
      <c r="G39" s="162"/>
      <c r="H39" s="162"/>
      <c r="I39" s="10"/>
      <c r="J39" s="65">
        <f t="shared" si="1"/>
        <v>0</v>
      </c>
    </row>
    <row r="40" spans="1:10" ht="10.5" customHeight="1">
      <c r="A40" s="56"/>
      <c r="B40" s="122" t="s">
        <v>34</v>
      </c>
      <c r="C40" s="3"/>
      <c r="D40" s="3"/>
      <c r="E40" s="167">
        <f>SUM(E41:E44)</f>
        <v>0</v>
      </c>
      <c r="F40" s="167"/>
      <c r="G40" s="167">
        <f>SUM(G41:G44)</f>
        <v>0</v>
      </c>
      <c r="H40" s="167"/>
      <c r="I40" s="7">
        <f>SUM(I41:I44)</f>
        <v>0</v>
      </c>
      <c r="J40" s="63">
        <f>I40-G40</f>
        <v>0</v>
      </c>
    </row>
    <row r="41" spans="1:10" ht="3.75" customHeight="1" hidden="1">
      <c r="A41" s="56"/>
      <c r="B41" s="3"/>
      <c r="C41" s="3" t="s">
        <v>35</v>
      </c>
      <c r="D41" s="3"/>
      <c r="E41" s="169"/>
      <c r="F41" s="169"/>
      <c r="G41" s="169"/>
      <c r="H41" s="169"/>
      <c r="I41" s="10"/>
      <c r="J41" s="65">
        <f t="shared" si="1"/>
        <v>0</v>
      </c>
    </row>
    <row r="42" spans="1:10" ht="11.25" hidden="1">
      <c r="A42" s="56"/>
      <c r="B42" s="3"/>
      <c r="C42" s="3" t="s">
        <v>36</v>
      </c>
      <c r="D42" s="3"/>
      <c r="E42" s="162"/>
      <c r="F42" s="162"/>
      <c r="G42" s="162"/>
      <c r="H42" s="162"/>
      <c r="I42" s="10"/>
      <c r="J42" s="65">
        <f t="shared" si="1"/>
        <v>0</v>
      </c>
    </row>
    <row r="43" spans="1:10" ht="11.25" hidden="1">
      <c r="A43" s="56"/>
      <c r="B43" s="3"/>
      <c r="C43" s="3" t="s">
        <v>37</v>
      </c>
      <c r="D43" s="3"/>
      <c r="E43" s="162"/>
      <c r="F43" s="162"/>
      <c r="G43" s="162"/>
      <c r="H43" s="162"/>
      <c r="I43" s="10"/>
      <c r="J43" s="65">
        <f t="shared" si="1"/>
        <v>0</v>
      </c>
    </row>
    <row r="44" spans="1:12" s="11" customFormat="1" ht="9.75" customHeight="1">
      <c r="A44" s="57"/>
      <c r="B44" s="9"/>
      <c r="C44" s="9" t="s">
        <v>38</v>
      </c>
      <c r="D44" s="9"/>
      <c r="E44" s="162"/>
      <c r="F44" s="162"/>
      <c r="G44" s="162"/>
      <c r="H44" s="162"/>
      <c r="I44" s="10">
        <v>0</v>
      </c>
      <c r="J44" s="64">
        <f>I44-G44</f>
        <v>0</v>
      </c>
      <c r="K44" s="1"/>
      <c r="L44" s="1"/>
    </row>
    <row r="45" spans="1:10" ht="10.5" customHeight="1">
      <c r="A45" s="56"/>
      <c r="B45" s="6" t="s">
        <v>72</v>
      </c>
      <c r="C45" s="6"/>
      <c r="D45" s="6"/>
      <c r="E45" s="167">
        <f>E46+E49+E52+E54+E60</f>
        <v>704550445</v>
      </c>
      <c r="F45" s="167"/>
      <c r="G45" s="167">
        <f>G46+G49+G52+G54+G60</f>
        <v>704550445</v>
      </c>
      <c r="H45" s="167"/>
      <c r="I45" s="7">
        <f>I46+I49+I52+I54+I60</f>
        <v>506057038.11</v>
      </c>
      <c r="J45" s="63">
        <f>I45-G45</f>
        <v>-198493406.89</v>
      </c>
    </row>
    <row r="46" spans="1:10" ht="11.25" hidden="1">
      <c r="A46" s="56"/>
      <c r="B46" s="3" t="s">
        <v>39</v>
      </c>
      <c r="C46" s="3"/>
      <c r="D46" s="3"/>
      <c r="E46" s="167">
        <f>E47+E48</f>
        <v>0</v>
      </c>
      <c r="F46" s="167"/>
      <c r="G46" s="167">
        <f>G47+G48</f>
        <v>0</v>
      </c>
      <c r="H46" s="167"/>
      <c r="I46" s="7">
        <f>I47+I48</f>
        <v>0</v>
      </c>
      <c r="J46" s="63">
        <f t="shared" si="1"/>
        <v>0</v>
      </c>
    </row>
    <row r="47" spans="1:10" ht="1.5" customHeight="1" hidden="1">
      <c r="A47" s="56"/>
      <c r="B47" s="3"/>
      <c r="C47" s="3" t="s">
        <v>40</v>
      </c>
      <c r="D47" s="3"/>
      <c r="E47" s="162"/>
      <c r="F47" s="162"/>
      <c r="G47" s="162"/>
      <c r="H47" s="162"/>
      <c r="I47" s="10"/>
      <c r="J47" s="65">
        <f t="shared" si="1"/>
        <v>0</v>
      </c>
    </row>
    <row r="48" spans="1:10" ht="11.25" hidden="1">
      <c r="A48" s="56"/>
      <c r="B48" s="3"/>
      <c r="C48" s="3" t="s">
        <v>41</v>
      </c>
      <c r="D48" s="3"/>
      <c r="E48" s="162"/>
      <c r="F48" s="162"/>
      <c r="G48" s="162"/>
      <c r="H48" s="162"/>
      <c r="I48" s="10"/>
      <c r="J48" s="65">
        <f t="shared" si="1"/>
        <v>0</v>
      </c>
    </row>
    <row r="49" spans="1:10" ht="3" customHeight="1" hidden="1">
      <c r="A49" s="56"/>
      <c r="B49" s="3" t="s">
        <v>42</v>
      </c>
      <c r="C49" s="3"/>
      <c r="D49" s="3"/>
      <c r="E49" s="167">
        <f>E50+E51</f>
        <v>0</v>
      </c>
      <c r="F49" s="167"/>
      <c r="G49" s="167">
        <f>G50+G51</f>
        <v>0</v>
      </c>
      <c r="H49" s="167"/>
      <c r="I49" s="7">
        <f>I50+I51</f>
        <v>0</v>
      </c>
      <c r="J49" s="63">
        <f t="shared" si="1"/>
        <v>0</v>
      </c>
    </row>
    <row r="50" spans="1:10" ht="11.25" hidden="1">
      <c r="A50" s="56"/>
      <c r="B50" s="3"/>
      <c r="C50" s="3" t="s">
        <v>43</v>
      </c>
      <c r="D50" s="3"/>
      <c r="E50" s="162"/>
      <c r="F50" s="162"/>
      <c r="G50" s="162"/>
      <c r="H50" s="162"/>
      <c r="I50" s="10"/>
      <c r="J50" s="65">
        <f t="shared" si="1"/>
        <v>0</v>
      </c>
    </row>
    <row r="51" spans="1:10" ht="11.25" hidden="1">
      <c r="A51" s="56"/>
      <c r="B51" s="3"/>
      <c r="C51" s="3" t="s">
        <v>44</v>
      </c>
      <c r="D51" s="3"/>
      <c r="E51" s="162"/>
      <c r="F51" s="162"/>
      <c r="G51" s="162"/>
      <c r="H51" s="162"/>
      <c r="I51" s="10"/>
      <c r="J51" s="65">
        <f t="shared" si="1"/>
        <v>0</v>
      </c>
    </row>
    <row r="52" spans="1:10" ht="11.25" hidden="1">
      <c r="A52" s="56"/>
      <c r="B52" s="3" t="s">
        <v>45</v>
      </c>
      <c r="C52" s="3"/>
      <c r="D52" s="3"/>
      <c r="E52" s="167">
        <f>E53</f>
        <v>0</v>
      </c>
      <c r="F52" s="167"/>
      <c r="G52" s="167">
        <f>G53</f>
        <v>0</v>
      </c>
      <c r="H52" s="167"/>
      <c r="I52" s="7">
        <f>I53</f>
        <v>0</v>
      </c>
      <c r="J52" s="63">
        <f t="shared" si="1"/>
        <v>0</v>
      </c>
    </row>
    <row r="53" spans="1:10" ht="11.25" hidden="1">
      <c r="A53" s="56"/>
      <c r="B53" s="3"/>
      <c r="C53" s="3" t="s">
        <v>46</v>
      </c>
      <c r="D53" s="3"/>
      <c r="E53" s="162"/>
      <c r="F53" s="162"/>
      <c r="G53" s="162"/>
      <c r="H53" s="162"/>
      <c r="I53" s="10"/>
      <c r="J53" s="65">
        <f t="shared" si="1"/>
        <v>0</v>
      </c>
    </row>
    <row r="54" spans="1:10" ht="11.25" hidden="1">
      <c r="A54" s="56"/>
      <c r="B54" s="3" t="s">
        <v>47</v>
      </c>
      <c r="C54" s="3"/>
      <c r="D54" s="3"/>
      <c r="E54" s="167">
        <f>SUM(E55:E59)</f>
        <v>0</v>
      </c>
      <c r="F54" s="167"/>
      <c r="G54" s="167">
        <f>SUM(G55:G59)</f>
        <v>0</v>
      </c>
      <c r="H54" s="167"/>
      <c r="I54" s="7">
        <f>SUM(I55:I59)</f>
        <v>0</v>
      </c>
      <c r="J54" s="63">
        <f t="shared" si="1"/>
        <v>0</v>
      </c>
    </row>
    <row r="55" spans="1:10" ht="11.25" hidden="1">
      <c r="A55" s="56"/>
      <c r="B55" s="3"/>
      <c r="C55" s="3" t="s">
        <v>29</v>
      </c>
      <c r="D55" s="3"/>
      <c r="E55" s="162"/>
      <c r="F55" s="162"/>
      <c r="G55" s="162"/>
      <c r="H55" s="162"/>
      <c r="I55" s="10"/>
      <c r="J55" s="65">
        <f t="shared" si="1"/>
        <v>0</v>
      </c>
    </row>
    <row r="56" spans="1:10" ht="11.25" hidden="1">
      <c r="A56" s="56"/>
      <c r="B56" s="3"/>
      <c r="C56" s="3" t="s">
        <v>30</v>
      </c>
      <c r="D56" s="3"/>
      <c r="E56" s="162"/>
      <c r="F56" s="162"/>
      <c r="G56" s="162"/>
      <c r="H56" s="162"/>
      <c r="I56" s="10"/>
      <c r="J56" s="65">
        <f t="shared" si="1"/>
        <v>0</v>
      </c>
    </row>
    <row r="57" spans="1:10" ht="11.25" hidden="1">
      <c r="A57" s="56"/>
      <c r="B57" s="3"/>
      <c r="C57" s="3" t="s">
        <v>31</v>
      </c>
      <c r="D57" s="3"/>
      <c r="E57" s="162"/>
      <c r="F57" s="162"/>
      <c r="G57" s="162"/>
      <c r="H57" s="162"/>
      <c r="I57" s="10"/>
      <c r="J57" s="65">
        <f t="shared" si="1"/>
        <v>0</v>
      </c>
    </row>
    <row r="58" spans="1:10" ht="11.25" hidden="1">
      <c r="A58" s="56"/>
      <c r="B58" s="3"/>
      <c r="C58" s="3" t="s">
        <v>32</v>
      </c>
      <c r="D58" s="3"/>
      <c r="E58" s="162"/>
      <c r="F58" s="162"/>
      <c r="G58" s="162"/>
      <c r="H58" s="162"/>
      <c r="I58" s="10"/>
      <c r="J58" s="65">
        <f t="shared" si="1"/>
        <v>0</v>
      </c>
    </row>
    <row r="59" spans="1:10" ht="11.25" hidden="1">
      <c r="A59" s="56"/>
      <c r="B59" s="3"/>
      <c r="C59" s="3" t="s">
        <v>33</v>
      </c>
      <c r="D59" s="3"/>
      <c r="E59" s="162"/>
      <c r="F59" s="162"/>
      <c r="G59" s="162"/>
      <c r="H59" s="162"/>
      <c r="I59" s="10"/>
      <c r="J59" s="65">
        <f t="shared" si="1"/>
        <v>0</v>
      </c>
    </row>
    <row r="60" spans="1:10" ht="11.25">
      <c r="A60" s="56"/>
      <c r="B60" s="3" t="s">
        <v>103</v>
      </c>
      <c r="C60" s="3"/>
      <c r="D60" s="3"/>
      <c r="E60" s="167">
        <f>SUM(E61:E62)</f>
        <v>704550445</v>
      </c>
      <c r="F60" s="167"/>
      <c r="G60" s="167">
        <f>SUM(G61:G62)</f>
        <v>704550445</v>
      </c>
      <c r="H60" s="167"/>
      <c r="I60" s="7">
        <f>SUM(I61:I62)</f>
        <v>506057038.11</v>
      </c>
      <c r="J60" s="63">
        <f>I60-G60</f>
        <v>-198493406.89</v>
      </c>
    </row>
    <row r="61" spans="1:10" ht="11.25" hidden="1">
      <c r="A61" s="56"/>
      <c r="B61" s="3"/>
      <c r="C61" s="3" t="s">
        <v>48</v>
      </c>
      <c r="D61" s="3"/>
      <c r="E61" s="162"/>
      <c r="F61" s="162"/>
      <c r="G61" s="162"/>
      <c r="H61" s="162"/>
      <c r="I61" s="10"/>
      <c r="J61" s="65">
        <f t="shared" si="1"/>
        <v>0</v>
      </c>
    </row>
    <row r="62" spans="1:10" ht="11.25">
      <c r="A62" s="56"/>
      <c r="B62" s="3"/>
      <c r="C62" s="3" t="s">
        <v>49</v>
      </c>
      <c r="D62" s="3"/>
      <c r="E62" s="162">
        <v>704550445</v>
      </c>
      <c r="F62" s="162"/>
      <c r="G62" s="162">
        <v>704550445</v>
      </c>
      <c r="H62" s="162"/>
      <c r="I62" s="10">
        <v>506057038.11</v>
      </c>
      <c r="J62" s="65">
        <f>I62-G62</f>
        <v>-198493406.89</v>
      </c>
    </row>
    <row r="63" spans="1:10" ht="2.25" customHeight="1" thickBot="1">
      <c r="A63" s="55" t="s">
        <v>105</v>
      </c>
      <c r="B63" s="3"/>
      <c r="C63" s="3"/>
      <c r="D63" s="3"/>
      <c r="E63" s="167"/>
      <c r="F63" s="167"/>
      <c r="G63" s="167"/>
      <c r="H63" s="167"/>
      <c r="I63" s="7"/>
      <c r="J63" s="63">
        <f t="shared" si="1"/>
        <v>0</v>
      </c>
    </row>
    <row r="64" spans="1:10" ht="12" hidden="1" thickBot="1">
      <c r="A64" s="55"/>
      <c r="B64" s="3"/>
      <c r="C64" s="3"/>
      <c r="D64" s="3"/>
      <c r="E64" s="167"/>
      <c r="F64" s="167"/>
      <c r="G64" s="167"/>
      <c r="H64" s="167"/>
      <c r="I64" s="7"/>
      <c r="J64" s="66"/>
    </row>
    <row r="65" spans="1:12" s="15" customFormat="1" ht="12" thickBot="1">
      <c r="A65" s="58" t="s">
        <v>110</v>
      </c>
      <c r="B65" s="13"/>
      <c r="C65" s="13"/>
      <c r="D65" s="13"/>
      <c r="E65" s="168">
        <f>E63+E45+E14</f>
        <v>730093612</v>
      </c>
      <c r="F65" s="168"/>
      <c r="G65" s="168">
        <f>G63+G45+G14</f>
        <v>730093612</v>
      </c>
      <c r="H65" s="168"/>
      <c r="I65" s="14">
        <f>I14+I45</f>
        <v>531028505.52000004</v>
      </c>
      <c r="J65" s="67">
        <f>I65-G65</f>
        <v>-199065106.47999996</v>
      </c>
      <c r="K65" s="1"/>
      <c r="L65" s="1"/>
    </row>
    <row r="66" spans="1:12" s="15" customFormat="1" ht="11.25">
      <c r="A66" s="55" t="s">
        <v>111</v>
      </c>
      <c r="B66" s="6"/>
      <c r="C66" s="6"/>
      <c r="D66" s="16"/>
      <c r="E66" s="167">
        <f>E67+E70</f>
        <v>0</v>
      </c>
      <c r="F66" s="167"/>
      <c r="G66" s="167">
        <f>G67+G70</f>
        <v>0</v>
      </c>
      <c r="H66" s="167"/>
      <c r="I66" s="17"/>
      <c r="J66" s="68">
        <f>SUM(J68:J69)</f>
        <v>0</v>
      </c>
      <c r="K66" s="1"/>
      <c r="L66" s="1"/>
    </row>
    <row r="67" spans="1:12" s="15" customFormat="1" ht="12.75" customHeight="1">
      <c r="A67" s="55"/>
      <c r="B67" s="3" t="s">
        <v>40</v>
      </c>
      <c r="C67" s="6"/>
      <c r="D67" s="16"/>
      <c r="E67" s="167">
        <f>SUM(E68:F69)</f>
        <v>0</v>
      </c>
      <c r="F67" s="167"/>
      <c r="G67" s="167">
        <f>SUM(G68:H69)</f>
        <v>0</v>
      </c>
      <c r="H67" s="167"/>
      <c r="I67" s="17"/>
      <c r="J67" s="69">
        <v>0</v>
      </c>
      <c r="K67" s="1"/>
      <c r="L67" s="1"/>
    </row>
    <row r="68" spans="1:10" ht="0.75" customHeight="1" hidden="1">
      <c r="A68" s="55"/>
      <c r="B68" s="3"/>
      <c r="C68" s="3" t="s">
        <v>50</v>
      </c>
      <c r="D68" s="18"/>
      <c r="E68" s="162"/>
      <c r="F68" s="162"/>
      <c r="G68" s="162"/>
      <c r="H68" s="162"/>
      <c r="I68" s="19"/>
      <c r="J68" s="69">
        <v>0</v>
      </c>
    </row>
    <row r="69" spans="1:10" ht="11.25" hidden="1">
      <c r="A69" s="55"/>
      <c r="B69" s="3"/>
      <c r="C69" s="3" t="s">
        <v>51</v>
      </c>
      <c r="D69" s="18"/>
      <c r="E69" s="162"/>
      <c r="F69" s="162"/>
      <c r="G69" s="162"/>
      <c r="H69" s="162"/>
      <c r="I69" s="19"/>
      <c r="J69" s="69">
        <v>0</v>
      </c>
    </row>
    <row r="70" spans="1:10" ht="11.25" hidden="1">
      <c r="A70" s="55"/>
      <c r="B70" s="3" t="s">
        <v>41</v>
      </c>
      <c r="C70" s="6"/>
      <c r="D70" s="18"/>
      <c r="E70" s="162"/>
      <c r="F70" s="162"/>
      <c r="G70" s="162"/>
      <c r="H70" s="162"/>
      <c r="I70" s="17"/>
      <c r="J70" s="69">
        <v>0</v>
      </c>
    </row>
    <row r="71" spans="1:10" ht="11.25" hidden="1">
      <c r="A71" s="55"/>
      <c r="B71" s="3"/>
      <c r="C71" s="3" t="s">
        <v>50</v>
      </c>
      <c r="D71" s="18"/>
      <c r="E71" s="162"/>
      <c r="F71" s="162"/>
      <c r="G71" s="162"/>
      <c r="H71" s="162"/>
      <c r="I71" s="19"/>
      <c r="J71" s="69">
        <v>0</v>
      </c>
    </row>
    <row r="72" spans="1:10" ht="1.5" customHeight="1">
      <c r="A72" s="59"/>
      <c r="B72" s="21"/>
      <c r="C72" s="21" t="s">
        <v>51</v>
      </c>
      <c r="D72" s="22"/>
      <c r="E72" s="164"/>
      <c r="F72" s="164"/>
      <c r="G72" s="164"/>
      <c r="H72" s="164"/>
      <c r="I72" s="23"/>
      <c r="J72" s="70">
        <v>0</v>
      </c>
    </row>
    <row r="73" spans="1:12" s="15" customFormat="1" ht="11.25">
      <c r="A73" s="59" t="s">
        <v>112</v>
      </c>
      <c r="B73" s="20"/>
      <c r="C73" s="20"/>
      <c r="D73" s="24"/>
      <c r="E73" s="165">
        <f>E65+E66</f>
        <v>730093612</v>
      </c>
      <c r="F73" s="165"/>
      <c r="G73" s="165">
        <f>G65+G66</f>
        <v>730093612</v>
      </c>
      <c r="H73" s="165"/>
      <c r="I73" s="26">
        <f>I65+I66</f>
        <v>531028505.52000004</v>
      </c>
      <c r="J73" s="71">
        <f>J65+J66</f>
        <v>-199065106.47999996</v>
      </c>
      <c r="K73" s="1"/>
      <c r="L73" s="1"/>
    </row>
    <row r="74" spans="1:10" ht="11.25">
      <c r="A74" s="60" t="s">
        <v>113</v>
      </c>
      <c r="B74" s="28"/>
      <c r="C74" s="28"/>
      <c r="D74" s="28"/>
      <c r="E74" s="158"/>
      <c r="F74" s="158"/>
      <c r="G74" s="159">
        <v>-2199650</v>
      </c>
      <c r="H74" s="159"/>
      <c r="I74" s="30">
        <f>IF(I73&lt;G103,G103-I73,0)</f>
        <v>38340875.74999994</v>
      </c>
      <c r="J74" s="126">
        <f>I74-G74</f>
        <v>40540525.74999994</v>
      </c>
    </row>
    <row r="75" spans="1:12" s="15" customFormat="1" ht="11.25">
      <c r="A75" s="60" t="s">
        <v>114</v>
      </c>
      <c r="B75" s="27"/>
      <c r="C75" s="27"/>
      <c r="D75" s="27"/>
      <c r="E75" s="166">
        <f>E73+E74</f>
        <v>730093612</v>
      </c>
      <c r="F75" s="166"/>
      <c r="G75" s="166">
        <f>G73+G74</f>
        <v>727893962</v>
      </c>
      <c r="H75" s="166"/>
      <c r="I75" s="32">
        <f>I73+I74</f>
        <v>569369381.27</v>
      </c>
      <c r="J75" s="123">
        <f>J73+J74</f>
        <v>-158524580.73000002</v>
      </c>
      <c r="K75" s="1"/>
      <c r="L75" s="1"/>
    </row>
    <row r="76" spans="1:10" ht="24.75" customHeight="1" thickBot="1">
      <c r="A76" s="139" t="s">
        <v>52</v>
      </c>
      <c r="B76" s="140"/>
      <c r="C76" s="140"/>
      <c r="D76" s="140"/>
      <c r="E76" s="145"/>
      <c r="F76" s="145"/>
      <c r="G76" s="146">
        <f>G77+G78</f>
        <v>0</v>
      </c>
      <c r="H76" s="146"/>
      <c r="I76" s="61">
        <f>I77+I78</f>
        <v>0</v>
      </c>
      <c r="J76" s="72"/>
    </row>
    <row r="77" spans="1:10" ht="11.25">
      <c r="A77" s="73"/>
      <c r="B77" s="163" t="s">
        <v>53</v>
      </c>
      <c r="C77" s="163"/>
      <c r="D77" s="163"/>
      <c r="E77" s="36"/>
      <c r="F77" s="37"/>
      <c r="G77" s="147"/>
      <c r="H77" s="147"/>
      <c r="I77" s="38"/>
      <c r="J77" s="97"/>
    </row>
    <row r="78" spans="1:10" ht="12" thickBot="1">
      <c r="A78" s="74"/>
      <c r="B78" s="141" t="s">
        <v>54</v>
      </c>
      <c r="C78" s="141"/>
      <c r="D78" s="141"/>
      <c r="E78" s="75"/>
      <c r="F78" s="76"/>
      <c r="G78" s="142"/>
      <c r="H78" s="142"/>
      <c r="I78" s="96"/>
      <c r="J78" s="98"/>
    </row>
    <row r="79" spans="1:10" ht="12" thickBot="1">
      <c r="A79" s="34"/>
      <c r="B79" s="35"/>
      <c r="C79" s="39"/>
      <c r="D79" s="39"/>
      <c r="E79" s="40"/>
      <c r="F79" s="40"/>
      <c r="G79" s="41"/>
      <c r="H79" s="41"/>
      <c r="I79" s="42"/>
      <c r="J79" s="43"/>
    </row>
    <row r="80" spans="1:10" ht="12" hidden="1" thickBot="1">
      <c r="A80" s="33"/>
      <c r="B80" s="33"/>
      <c r="C80" s="33"/>
      <c r="D80" s="33"/>
      <c r="E80" s="40"/>
      <c r="F80" s="40"/>
      <c r="G80" s="41"/>
      <c r="H80" s="41"/>
      <c r="I80" s="42"/>
      <c r="J80" s="41"/>
    </row>
    <row r="81" spans="1:10" ht="11.25" customHeight="1">
      <c r="A81" s="143"/>
      <c r="B81" s="144"/>
      <c r="C81" s="144"/>
      <c r="D81" s="144"/>
      <c r="E81" s="88"/>
      <c r="F81" s="89"/>
      <c r="G81" s="89"/>
      <c r="H81" s="89"/>
      <c r="I81" s="89"/>
      <c r="J81" s="153" t="s">
        <v>108</v>
      </c>
    </row>
    <row r="82" spans="1:10" ht="12" thickBot="1">
      <c r="A82" s="156" t="s">
        <v>55</v>
      </c>
      <c r="B82" s="157"/>
      <c r="C82" s="157"/>
      <c r="D82" s="157"/>
      <c r="E82" s="90" t="s">
        <v>56</v>
      </c>
      <c r="F82" s="91" t="s">
        <v>56</v>
      </c>
      <c r="G82" s="91" t="s">
        <v>115</v>
      </c>
      <c r="H82" s="91" t="s">
        <v>115</v>
      </c>
      <c r="I82" s="91" t="s">
        <v>115</v>
      </c>
      <c r="J82" s="154"/>
    </row>
    <row r="83" spans="1:10" ht="12" thickBot="1">
      <c r="A83" s="156"/>
      <c r="B83" s="157"/>
      <c r="C83" s="157"/>
      <c r="D83" s="157"/>
      <c r="E83" s="92" t="s">
        <v>57</v>
      </c>
      <c r="F83" s="92" t="s">
        <v>7</v>
      </c>
      <c r="G83" s="92" t="s">
        <v>116</v>
      </c>
      <c r="H83" s="92" t="s">
        <v>117</v>
      </c>
      <c r="I83" s="92" t="s">
        <v>118</v>
      </c>
      <c r="J83" s="154"/>
    </row>
    <row r="84" spans="1:10" ht="12" thickBot="1">
      <c r="A84" s="156"/>
      <c r="B84" s="157"/>
      <c r="C84" s="157"/>
      <c r="D84" s="157"/>
      <c r="E84" s="93" t="s">
        <v>58</v>
      </c>
      <c r="F84" s="93" t="s">
        <v>59</v>
      </c>
      <c r="G84" s="93" t="s">
        <v>74</v>
      </c>
      <c r="H84" s="93" t="s">
        <v>60</v>
      </c>
      <c r="I84" s="93" t="s">
        <v>119</v>
      </c>
      <c r="J84" s="155"/>
    </row>
    <row r="85" spans="1:11" ht="11.25">
      <c r="A85" s="56"/>
      <c r="B85" s="6" t="s">
        <v>120</v>
      </c>
      <c r="C85" s="3"/>
      <c r="D85" s="3"/>
      <c r="E85" s="7">
        <f>SUM(E86:E88)</f>
        <v>0</v>
      </c>
      <c r="F85" s="7">
        <f>SUM(F86:F88)</f>
        <v>0</v>
      </c>
      <c r="G85" s="7">
        <f>SUM(G86:G88)</f>
        <v>0</v>
      </c>
      <c r="H85" s="7">
        <f>SUM(H86:H88)</f>
        <v>0</v>
      </c>
      <c r="I85" s="7">
        <f>SUM(I86:I88)</f>
        <v>0</v>
      </c>
      <c r="J85" s="77">
        <f>F85-G85</f>
        <v>0</v>
      </c>
      <c r="K85" s="3"/>
    </row>
    <row r="86" spans="1:10" ht="1.5" customHeight="1">
      <c r="A86" s="56"/>
      <c r="B86" s="3" t="s">
        <v>61</v>
      </c>
      <c r="C86" s="3"/>
      <c r="D86" s="3"/>
      <c r="E86" s="10"/>
      <c r="F86" s="10"/>
      <c r="G86" s="10"/>
      <c r="H86" s="10"/>
      <c r="I86" s="10"/>
      <c r="J86" s="77">
        <f aca="true" t="shared" si="2" ref="J86:J94">F86-G86</f>
        <v>0</v>
      </c>
    </row>
    <row r="87" spans="1:10" ht="11.25" hidden="1">
      <c r="A87" s="56"/>
      <c r="B87" s="3" t="s">
        <v>62</v>
      </c>
      <c r="C87" s="3"/>
      <c r="D87" s="3"/>
      <c r="E87" s="10"/>
      <c r="F87" s="10"/>
      <c r="G87" s="10"/>
      <c r="H87" s="10"/>
      <c r="I87" s="10"/>
      <c r="J87" s="77">
        <f t="shared" si="2"/>
        <v>0</v>
      </c>
    </row>
    <row r="88" spans="1:10" ht="11.25" hidden="1">
      <c r="A88" s="56"/>
      <c r="B88" s="3" t="s">
        <v>63</v>
      </c>
      <c r="C88" s="3"/>
      <c r="D88" s="3"/>
      <c r="E88" s="10"/>
      <c r="F88" s="10"/>
      <c r="G88" s="10"/>
      <c r="H88" s="10"/>
      <c r="I88" s="10"/>
      <c r="J88" s="77">
        <f t="shared" si="2"/>
        <v>0</v>
      </c>
    </row>
    <row r="89" spans="1:11" s="15" customFormat="1" ht="11.25">
      <c r="A89" s="55"/>
      <c r="B89" s="6" t="s">
        <v>121</v>
      </c>
      <c r="C89" s="6"/>
      <c r="D89" s="6"/>
      <c r="E89" s="7">
        <f>SUM(E90:E92)</f>
        <v>722430962</v>
      </c>
      <c r="F89" s="7">
        <f>SUM(F90:F92)</f>
        <v>727893962</v>
      </c>
      <c r="G89" s="7">
        <f>SUM(G90:G92)</f>
        <v>569369381.27</v>
      </c>
      <c r="H89" s="7">
        <f>SUM(H90:H92)</f>
        <v>377276184.74</v>
      </c>
      <c r="I89" s="7">
        <f>SUM(I90:I92)</f>
        <v>371233268.92</v>
      </c>
      <c r="J89" s="77">
        <f t="shared" si="2"/>
        <v>158524580.73000002</v>
      </c>
      <c r="K89" s="1"/>
    </row>
    <row r="90" spans="1:10" ht="11.25">
      <c r="A90" s="56"/>
      <c r="B90" s="3" t="s">
        <v>65</v>
      </c>
      <c r="C90" s="3"/>
      <c r="D90" s="3"/>
      <c r="E90" s="10">
        <v>722430962</v>
      </c>
      <c r="F90" s="10">
        <v>727893962</v>
      </c>
      <c r="G90" s="10">
        <v>569369381.27</v>
      </c>
      <c r="H90" s="10">
        <v>377276184.74</v>
      </c>
      <c r="I90" s="10">
        <v>371233268.92</v>
      </c>
      <c r="J90" s="77">
        <f t="shared" si="2"/>
        <v>158524580.73000002</v>
      </c>
    </row>
    <row r="91" spans="1:10" ht="11.25">
      <c r="A91" s="56"/>
      <c r="B91" s="3" t="s">
        <v>66</v>
      </c>
      <c r="C91" s="3"/>
      <c r="D91" s="3"/>
      <c r="E91" s="10"/>
      <c r="F91" s="10"/>
      <c r="G91" s="10"/>
      <c r="H91" s="10"/>
      <c r="I91" s="10"/>
      <c r="J91" s="77">
        <f t="shared" si="2"/>
        <v>0</v>
      </c>
    </row>
    <row r="92" spans="1:10" ht="11.25">
      <c r="A92" s="56"/>
      <c r="B92" s="3" t="s">
        <v>67</v>
      </c>
      <c r="C92" s="3"/>
      <c r="D92" s="3"/>
      <c r="E92" s="10"/>
      <c r="F92" s="10"/>
      <c r="G92" s="10"/>
      <c r="H92" s="10"/>
      <c r="I92" s="10"/>
      <c r="J92" s="77">
        <f t="shared" si="2"/>
        <v>0</v>
      </c>
    </row>
    <row r="93" spans="1:10" ht="11.25" customHeight="1" thickBot="1">
      <c r="A93" s="55" t="s">
        <v>122</v>
      </c>
      <c r="B93" s="3"/>
      <c r="C93" s="3"/>
      <c r="D93" s="3"/>
      <c r="E93" s="7"/>
      <c r="F93" s="7"/>
      <c r="G93" s="10"/>
      <c r="H93" s="10"/>
      <c r="I93" s="10"/>
      <c r="J93" s="77">
        <f t="shared" si="2"/>
        <v>0</v>
      </c>
    </row>
    <row r="94" spans="1:10" ht="12" hidden="1" thickBot="1">
      <c r="A94" s="55" t="s">
        <v>75</v>
      </c>
      <c r="B94" s="3"/>
      <c r="C94" s="3"/>
      <c r="D94" s="3"/>
      <c r="E94" s="7"/>
      <c r="F94" s="7"/>
      <c r="G94" s="10"/>
      <c r="H94" s="10"/>
      <c r="I94" s="10"/>
      <c r="J94" s="77">
        <f t="shared" si="2"/>
        <v>0</v>
      </c>
    </row>
    <row r="95" spans="1:10" s="15" customFormat="1" ht="12" thickBot="1">
      <c r="A95" s="78" t="s">
        <v>123</v>
      </c>
      <c r="B95" s="13"/>
      <c r="C95" s="13"/>
      <c r="D95" s="13"/>
      <c r="E95" s="14">
        <f aca="true" t="shared" si="3" ref="E95:J95">E94+E93+E89+E85</f>
        <v>722430962</v>
      </c>
      <c r="F95" s="14">
        <f t="shared" si="3"/>
        <v>727893962</v>
      </c>
      <c r="G95" s="14">
        <f t="shared" si="3"/>
        <v>569369381.27</v>
      </c>
      <c r="H95" s="14">
        <f t="shared" si="3"/>
        <v>377276184.74</v>
      </c>
      <c r="I95" s="14">
        <f t="shared" si="3"/>
        <v>371233268.92</v>
      </c>
      <c r="J95" s="128">
        <f t="shared" si="3"/>
        <v>158524580.73000002</v>
      </c>
    </row>
    <row r="96" spans="1:10" ht="10.5" customHeight="1">
      <c r="A96" s="55" t="s">
        <v>124</v>
      </c>
      <c r="B96" s="3"/>
      <c r="C96" s="3"/>
      <c r="D96" s="3"/>
      <c r="E96" s="7"/>
      <c r="F96" s="7"/>
      <c r="G96" s="7"/>
      <c r="H96" s="7">
        <f>H97+H100</f>
        <v>0</v>
      </c>
      <c r="I96" s="7"/>
      <c r="J96" s="77">
        <f aca="true" t="shared" si="4" ref="J96:J102">F96-G96</f>
        <v>0</v>
      </c>
    </row>
    <row r="97" spans="1:10" ht="0.75" customHeight="1" hidden="1">
      <c r="A97" s="55"/>
      <c r="B97" s="3" t="s">
        <v>68</v>
      </c>
      <c r="C97" s="3"/>
      <c r="D97" s="3"/>
      <c r="E97" s="10"/>
      <c r="F97" s="10"/>
      <c r="G97" s="10"/>
      <c r="H97" s="10">
        <f>H98+H99</f>
        <v>0</v>
      </c>
      <c r="I97" s="10"/>
      <c r="J97" s="77">
        <f t="shared" si="4"/>
        <v>0</v>
      </c>
    </row>
    <row r="98" spans="1:10" ht="11.25" hidden="1">
      <c r="A98" s="56"/>
      <c r="B98" s="3"/>
      <c r="C98" s="3" t="s">
        <v>69</v>
      </c>
      <c r="D98" s="3"/>
      <c r="E98" s="10"/>
      <c r="F98" s="10"/>
      <c r="G98" s="10"/>
      <c r="H98" s="10"/>
      <c r="I98" s="10"/>
      <c r="J98" s="77">
        <f t="shared" si="4"/>
        <v>0</v>
      </c>
    </row>
    <row r="99" spans="1:10" ht="11.25" hidden="1">
      <c r="A99" s="55"/>
      <c r="B99" s="3"/>
      <c r="C99" s="3" t="s">
        <v>70</v>
      </c>
      <c r="D99" s="3"/>
      <c r="E99" s="10"/>
      <c r="F99" s="10"/>
      <c r="G99" s="10"/>
      <c r="H99" s="10"/>
      <c r="I99" s="10"/>
      <c r="J99" s="77">
        <f t="shared" si="4"/>
        <v>0</v>
      </c>
    </row>
    <row r="100" spans="1:10" ht="11.25" hidden="1">
      <c r="A100" s="55"/>
      <c r="B100" s="3" t="s">
        <v>71</v>
      </c>
      <c r="C100" s="3"/>
      <c r="D100" s="3"/>
      <c r="E100" s="10"/>
      <c r="F100" s="10"/>
      <c r="G100" s="10"/>
      <c r="H100" s="10">
        <f>H101+H102</f>
        <v>0</v>
      </c>
      <c r="I100" s="10"/>
      <c r="J100" s="77">
        <f t="shared" si="4"/>
        <v>0</v>
      </c>
    </row>
    <row r="101" spans="1:10" ht="11.25" hidden="1">
      <c r="A101" s="55"/>
      <c r="B101" s="3"/>
      <c r="C101" s="3" t="s">
        <v>69</v>
      </c>
      <c r="D101" s="3"/>
      <c r="E101" s="10"/>
      <c r="F101" s="10"/>
      <c r="G101" s="10"/>
      <c r="H101" s="10"/>
      <c r="I101" s="10"/>
      <c r="J101" s="77">
        <f t="shared" si="4"/>
        <v>0</v>
      </c>
    </row>
    <row r="102" spans="1:10" ht="11.25" hidden="1">
      <c r="A102" s="55"/>
      <c r="B102" s="3"/>
      <c r="C102" s="3" t="s">
        <v>70</v>
      </c>
      <c r="D102" s="3"/>
      <c r="E102" s="10"/>
      <c r="F102" s="10"/>
      <c r="G102" s="10"/>
      <c r="H102" s="7"/>
      <c r="I102" s="7"/>
      <c r="J102" s="77">
        <f t="shared" si="4"/>
        <v>0</v>
      </c>
    </row>
    <row r="103" spans="1:10" ht="13.5" customHeight="1">
      <c r="A103" s="60" t="s">
        <v>125</v>
      </c>
      <c r="B103" s="27"/>
      <c r="C103" s="27"/>
      <c r="D103" s="44"/>
      <c r="E103" s="31">
        <f>SUM(E95+E96)</f>
        <v>722430962</v>
      </c>
      <c r="F103" s="31">
        <f>SUM(F95+F96)</f>
        <v>727893962</v>
      </c>
      <c r="G103" s="25">
        <f>SUM(G95+G96)</f>
        <v>569369381.27</v>
      </c>
      <c r="H103" s="25">
        <f>SUM(H95+H96)</f>
        <v>377276184.74</v>
      </c>
      <c r="I103" s="45">
        <f>SUM(I95+I96)</f>
        <v>371233268.92</v>
      </c>
      <c r="J103" s="127">
        <f>J95+J96</f>
        <v>158524580.73000002</v>
      </c>
    </row>
    <row r="104" spans="1:10" ht="15" customHeight="1">
      <c r="A104" s="60" t="s">
        <v>126</v>
      </c>
      <c r="B104" s="28"/>
      <c r="C104" s="28"/>
      <c r="D104" s="46"/>
      <c r="E104" s="133">
        <v>7662650</v>
      </c>
      <c r="F104" s="133">
        <v>0</v>
      </c>
      <c r="G104" s="47">
        <f>IF(I73&gt;G103,I73-G103,0)</f>
        <v>0</v>
      </c>
      <c r="H104" s="29"/>
      <c r="I104" s="124"/>
      <c r="J104" s="125">
        <f>F104-G104</f>
        <v>0</v>
      </c>
    </row>
    <row r="105" spans="1:10" ht="12" thickBot="1">
      <c r="A105" s="79" t="s">
        <v>127</v>
      </c>
      <c r="B105" s="80"/>
      <c r="C105" s="80"/>
      <c r="D105" s="81"/>
      <c r="E105" s="61">
        <f>SUM(E103+E104)</f>
        <v>730093612</v>
      </c>
      <c r="F105" s="61">
        <f>SUM(F103+F104)</f>
        <v>727893962</v>
      </c>
      <c r="G105" s="82">
        <f>SUM(G103+G104)</f>
        <v>569369381.27</v>
      </c>
      <c r="H105" s="61">
        <f>SUM(H103+H104)</f>
        <v>377276184.74</v>
      </c>
      <c r="I105" s="83">
        <f>I103</f>
        <v>371233268.92</v>
      </c>
      <c r="J105" s="84">
        <f>J103+J104</f>
        <v>158524580.73000002</v>
      </c>
    </row>
    <row r="106" spans="1:9" ht="13.5" customHeight="1">
      <c r="A106" s="1" t="s">
        <v>139</v>
      </c>
      <c r="B106" s="15"/>
      <c r="E106" s="48"/>
      <c r="F106" s="15"/>
      <c r="G106" s="15"/>
      <c r="H106" s="15"/>
      <c r="I106" s="15"/>
    </row>
    <row r="107" spans="1:9" ht="15" customHeight="1">
      <c r="A107" s="15" t="s">
        <v>130</v>
      </c>
      <c r="E107" s="48"/>
      <c r="F107" s="15"/>
      <c r="G107" s="15"/>
      <c r="H107" s="15"/>
      <c r="I107" s="15"/>
    </row>
    <row r="108" spans="1:16" ht="23.25" customHeight="1">
      <c r="A108" s="137" t="s">
        <v>140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</row>
    <row r="109" spans="1:16" ht="33.75" customHeight="1">
      <c r="A109" s="137" t="s">
        <v>145</v>
      </c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1"/>
      <c r="P109" s="132"/>
    </row>
    <row r="110" spans="1:14" ht="11.25" customHeight="1" hidden="1">
      <c r="A110" s="160"/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</row>
    <row r="111" spans="1:14" ht="11.25" customHeight="1">
      <c r="A111" s="137" t="s">
        <v>143</v>
      </c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</row>
    <row r="112" spans="1:14" ht="11.25" customHeight="1">
      <c r="A112" s="160" t="s">
        <v>144</v>
      </c>
      <c r="B112" s="161"/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</row>
    <row r="113" spans="1:14" ht="11.25">
      <c r="A113" s="137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</row>
    <row r="114" spans="1:10" ht="12.75">
      <c r="A114" s="110"/>
      <c r="B114" s="110"/>
      <c r="C114" s="110"/>
      <c r="D114" s="110"/>
      <c r="E114" s="120" t="s">
        <v>95</v>
      </c>
      <c r="F114" s="110"/>
      <c r="G114" s="110"/>
      <c r="H114" s="110"/>
      <c r="I114" s="110"/>
      <c r="J114" s="110"/>
    </row>
    <row r="115" ht="11.25" hidden="1"/>
    <row r="116" spans="1:10" ht="12.75" customHeight="1">
      <c r="A116" s="182" t="s">
        <v>115</v>
      </c>
      <c r="B116" s="182"/>
      <c r="C116" s="182"/>
      <c r="D116" s="182"/>
      <c r="E116" s="150" t="s">
        <v>85</v>
      </c>
      <c r="F116" s="150"/>
      <c r="G116" s="148" t="s">
        <v>102</v>
      </c>
      <c r="H116" s="148" t="s">
        <v>83</v>
      </c>
      <c r="I116" s="148" t="s">
        <v>84</v>
      </c>
      <c r="J116" s="148" t="s">
        <v>129</v>
      </c>
    </row>
    <row r="117" spans="1:10" ht="56.25">
      <c r="A117" s="182"/>
      <c r="B117" s="182"/>
      <c r="C117" s="182"/>
      <c r="D117" s="182"/>
      <c r="E117" s="87" t="s">
        <v>81</v>
      </c>
      <c r="F117" s="86" t="s">
        <v>82</v>
      </c>
      <c r="G117" s="149"/>
      <c r="H117" s="149"/>
      <c r="I117" s="149"/>
      <c r="J117" s="149"/>
    </row>
    <row r="118" spans="1:10" ht="11.25">
      <c r="A118" s="113" t="s">
        <v>76</v>
      </c>
      <c r="B118" s="3"/>
      <c r="C118" s="3"/>
      <c r="D118" s="114"/>
      <c r="E118" s="94">
        <f>SUM(E119:E121)</f>
        <v>0</v>
      </c>
      <c r="F118" s="94">
        <f>SUM(F119:F121)</f>
        <v>0</v>
      </c>
      <c r="G118" s="94">
        <f>SUM(G119:G121)</f>
        <v>0</v>
      </c>
      <c r="H118" s="94">
        <f>SUM(H119:H121)</f>
        <v>0</v>
      </c>
      <c r="I118" s="94">
        <f>SUM(I119:I121)</f>
        <v>0</v>
      </c>
      <c r="J118" s="94">
        <f>E118+F118-H118-I118</f>
        <v>0</v>
      </c>
    </row>
    <row r="119" spans="1:10" ht="11.25">
      <c r="A119" s="115"/>
      <c r="B119" s="3" t="s">
        <v>77</v>
      </c>
      <c r="C119" s="3"/>
      <c r="D119" s="114"/>
      <c r="E119" s="94"/>
      <c r="F119" s="94"/>
      <c r="G119" s="94"/>
      <c r="H119" s="94"/>
      <c r="I119" s="94"/>
      <c r="J119" s="94">
        <f aca="true" t="shared" si="5" ref="J119:J125">E119+F119-H119-I119</f>
        <v>0</v>
      </c>
    </row>
    <row r="120" spans="1:10" ht="11.25">
      <c r="A120" s="115"/>
      <c r="B120" s="3" t="s">
        <v>78</v>
      </c>
      <c r="C120" s="3"/>
      <c r="D120" s="114"/>
      <c r="E120" s="94"/>
      <c r="F120" s="94"/>
      <c r="G120" s="94"/>
      <c r="H120" s="94"/>
      <c r="I120" s="94"/>
      <c r="J120" s="94">
        <f t="shared" si="5"/>
        <v>0</v>
      </c>
    </row>
    <row r="121" spans="1:10" ht="11.25">
      <c r="A121" s="115"/>
      <c r="B121" s="3" t="s">
        <v>79</v>
      </c>
      <c r="C121" s="3"/>
      <c r="D121" s="114"/>
      <c r="E121" s="94"/>
      <c r="F121" s="94">
        <v>0</v>
      </c>
      <c r="G121" s="94">
        <v>0</v>
      </c>
      <c r="H121" s="94">
        <v>0</v>
      </c>
      <c r="I121" s="94">
        <v>0</v>
      </c>
      <c r="J121" s="94">
        <f t="shared" si="5"/>
        <v>0</v>
      </c>
    </row>
    <row r="122" spans="1:10" ht="11.25">
      <c r="A122" s="113" t="s">
        <v>64</v>
      </c>
      <c r="B122" s="3"/>
      <c r="C122" s="3"/>
      <c r="D122" s="114"/>
      <c r="E122" s="94">
        <f>SUM(E123:E125)</f>
        <v>63253.68</v>
      </c>
      <c r="F122" s="94">
        <f>SUM(F123:F125)</f>
        <v>352008221.93</v>
      </c>
      <c r="G122" s="94">
        <f>SUM(G123:G125)</f>
        <v>128070406.95</v>
      </c>
      <c r="H122" s="94">
        <f>SUM(H123:H125)</f>
        <v>128077343.83</v>
      </c>
      <c r="I122" s="94">
        <f>SUM(I123:I125)</f>
        <v>223937814.98</v>
      </c>
      <c r="J122" s="94">
        <f>E122+F122-H122-I122</f>
        <v>56316.80000004172</v>
      </c>
    </row>
    <row r="123" spans="1:10" ht="11.25">
      <c r="A123" s="115"/>
      <c r="B123" s="3" t="s">
        <v>65</v>
      </c>
      <c r="C123" s="3"/>
      <c r="D123" s="114"/>
      <c r="E123" s="94">
        <v>63253.68</v>
      </c>
      <c r="F123" s="94">
        <v>352008221.93</v>
      </c>
      <c r="G123" s="94">
        <v>128070406.95</v>
      </c>
      <c r="H123" s="94">
        <f>128070406.95+6936.88</f>
        <v>128077343.83</v>
      </c>
      <c r="I123" s="94">
        <v>223937814.98</v>
      </c>
      <c r="J123" s="94">
        <f>E123+F123-H123-I123</f>
        <v>56316.80000004172</v>
      </c>
    </row>
    <row r="124" spans="1:10" ht="11.25">
      <c r="A124" s="115"/>
      <c r="B124" s="3" t="s">
        <v>66</v>
      </c>
      <c r="C124" s="3"/>
      <c r="D124" s="114"/>
      <c r="E124" s="94"/>
      <c r="F124" s="94"/>
      <c r="G124" s="94"/>
      <c r="H124" s="94"/>
      <c r="I124" s="94"/>
      <c r="J124" s="94">
        <f t="shared" si="5"/>
        <v>0</v>
      </c>
    </row>
    <row r="125" spans="1:10" ht="11.25">
      <c r="A125" s="116"/>
      <c r="B125" s="117" t="s">
        <v>80</v>
      </c>
      <c r="C125" s="117"/>
      <c r="D125" s="118"/>
      <c r="E125" s="94"/>
      <c r="F125" s="94"/>
      <c r="G125" s="95"/>
      <c r="H125" s="95"/>
      <c r="I125" s="94"/>
      <c r="J125" s="94">
        <f t="shared" si="5"/>
        <v>0</v>
      </c>
    </row>
    <row r="126" spans="1:10" ht="12.75" customHeight="1">
      <c r="A126" s="183" t="s">
        <v>86</v>
      </c>
      <c r="B126" s="184"/>
      <c r="C126" s="184"/>
      <c r="D126" s="184"/>
      <c r="E126" s="85">
        <f aca="true" t="shared" si="6" ref="E126:J126">E122+E118</f>
        <v>63253.68</v>
      </c>
      <c r="F126" s="85">
        <f t="shared" si="6"/>
        <v>352008221.93</v>
      </c>
      <c r="G126" s="85">
        <f t="shared" si="6"/>
        <v>128070406.95</v>
      </c>
      <c r="H126" s="85">
        <f t="shared" si="6"/>
        <v>128077343.83</v>
      </c>
      <c r="I126" s="85">
        <f t="shared" si="6"/>
        <v>223937814.98</v>
      </c>
      <c r="J126" s="85">
        <f t="shared" si="6"/>
        <v>56316.80000004172</v>
      </c>
    </row>
    <row r="128" ht="2.25" customHeight="1"/>
    <row r="129" spans="2:9" ht="12.75">
      <c r="B129" s="50"/>
      <c r="C129" s="50"/>
      <c r="D129" s="50"/>
      <c r="E129" s="119" t="s">
        <v>87</v>
      </c>
      <c r="F129" s="50"/>
      <c r="G129" s="50"/>
      <c r="H129" s="50"/>
      <c r="I129" s="50"/>
    </row>
    <row r="130" spans="1:9" ht="11.25" customHeight="1">
      <c r="A130" s="182" t="s">
        <v>115</v>
      </c>
      <c r="B130" s="182"/>
      <c r="C130" s="182"/>
      <c r="D130" s="182"/>
      <c r="E130" s="150" t="s">
        <v>85</v>
      </c>
      <c r="F130" s="150"/>
      <c r="G130" s="148" t="s">
        <v>89</v>
      </c>
      <c r="H130" s="148" t="s">
        <v>88</v>
      </c>
      <c r="I130" s="148" t="s">
        <v>104</v>
      </c>
    </row>
    <row r="131" spans="1:9" ht="56.25">
      <c r="A131" s="182"/>
      <c r="B131" s="182"/>
      <c r="C131" s="182"/>
      <c r="D131" s="182"/>
      <c r="E131" s="87" t="s">
        <v>81</v>
      </c>
      <c r="F131" s="86" t="s">
        <v>82</v>
      </c>
      <c r="G131" s="149"/>
      <c r="H131" s="149"/>
      <c r="I131" s="149"/>
    </row>
    <row r="132" spans="1:9" ht="11.25">
      <c r="A132" s="113" t="s">
        <v>76</v>
      </c>
      <c r="B132" s="3"/>
      <c r="C132" s="3"/>
      <c r="D132" s="114"/>
      <c r="E132" s="94">
        <f>SUM(E133:E135)</f>
        <v>0</v>
      </c>
      <c r="F132" s="94">
        <f>SUM(F133:F135)</f>
        <v>0</v>
      </c>
      <c r="G132" s="94">
        <f>SUM(G133:G135)</f>
        <v>0</v>
      </c>
      <c r="H132" s="94">
        <f>SUM(H133:H135)</f>
        <v>0</v>
      </c>
      <c r="I132" s="94">
        <f aca="true" t="shared" si="7" ref="I132:I139">E132+F132-G132-H132</f>
        <v>0</v>
      </c>
    </row>
    <row r="133" spans="1:9" ht="11.25">
      <c r="A133" s="115"/>
      <c r="B133" s="3" t="s">
        <v>77</v>
      </c>
      <c r="C133" s="3"/>
      <c r="D133" s="114"/>
      <c r="E133" s="94"/>
      <c r="F133" s="94"/>
      <c r="G133" s="94"/>
      <c r="H133" s="94"/>
      <c r="I133" s="94">
        <f t="shared" si="7"/>
        <v>0</v>
      </c>
    </row>
    <row r="134" spans="1:9" ht="11.25">
      <c r="A134" s="115"/>
      <c r="B134" s="3" t="s">
        <v>78</v>
      </c>
      <c r="C134" s="3"/>
      <c r="D134" s="114"/>
      <c r="E134" s="94"/>
      <c r="F134" s="94"/>
      <c r="G134" s="94"/>
      <c r="H134" s="94"/>
      <c r="I134" s="94">
        <f t="shared" si="7"/>
        <v>0</v>
      </c>
    </row>
    <row r="135" spans="1:9" ht="11.25">
      <c r="A135" s="115"/>
      <c r="B135" s="3" t="s">
        <v>79</v>
      </c>
      <c r="C135" s="3"/>
      <c r="D135" s="114"/>
      <c r="E135" s="94"/>
      <c r="F135" s="94">
        <v>0</v>
      </c>
      <c r="G135" s="94">
        <v>0</v>
      </c>
      <c r="H135" s="94"/>
      <c r="I135" s="94">
        <f t="shared" si="7"/>
        <v>0</v>
      </c>
    </row>
    <row r="136" spans="1:9" ht="11.25">
      <c r="A136" s="113" t="s">
        <v>64</v>
      </c>
      <c r="B136" s="3"/>
      <c r="C136" s="3"/>
      <c r="D136" s="114"/>
      <c r="E136" s="94">
        <f>SUM(E137:E139)</f>
        <v>0</v>
      </c>
      <c r="F136" s="94">
        <f>SUM(F137:F139)</f>
        <v>1148359.03</v>
      </c>
      <c r="G136" s="94">
        <f>SUM(G137:G139)</f>
        <v>1148359.03</v>
      </c>
      <c r="H136" s="94">
        <f>SUM(H137:H139)</f>
        <v>0</v>
      </c>
      <c r="I136" s="94">
        <f t="shared" si="7"/>
        <v>0</v>
      </c>
    </row>
    <row r="137" spans="1:9" ht="11.25">
      <c r="A137" s="115"/>
      <c r="B137" s="3" t="s">
        <v>65</v>
      </c>
      <c r="C137" s="3"/>
      <c r="D137" s="114"/>
      <c r="E137" s="94">
        <v>0</v>
      </c>
      <c r="F137" s="94">
        <v>1148359.03</v>
      </c>
      <c r="G137" s="94">
        <v>1148359.03</v>
      </c>
      <c r="H137" s="94">
        <v>0</v>
      </c>
      <c r="I137" s="94">
        <f t="shared" si="7"/>
        <v>0</v>
      </c>
    </row>
    <row r="138" spans="1:9" ht="11.25">
      <c r="A138" s="115"/>
      <c r="B138" s="3" t="s">
        <v>66</v>
      </c>
      <c r="C138" s="3"/>
      <c r="D138" s="114"/>
      <c r="E138" s="94"/>
      <c r="F138" s="94"/>
      <c r="G138" s="94"/>
      <c r="H138" s="94"/>
      <c r="I138" s="94">
        <f t="shared" si="7"/>
        <v>0</v>
      </c>
    </row>
    <row r="139" spans="1:9" ht="11.25">
      <c r="A139" s="116"/>
      <c r="B139" s="117" t="s">
        <v>80</v>
      </c>
      <c r="C139" s="117"/>
      <c r="D139" s="118"/>
      <c r="E139" s="94"/>
      <c r="F139" s="94"/>
      <c r="G139" s="95"/>
      <c r="H139" s="94"/>
      <c r="I139" s="94">
        <f t="shared" si="7"/>
        <v>0</v>
      </c>
    </row>
    <row r="140" spans="1:9" ht="11.25">
      <c r="A140" s="183" t="s">
        <v>86</v>
      </c>
      <c r="B140" s="184"/>
      <c r="C140" s="184"/>
      <c r="D140" s="184"/>
      <c r="E140" s="85">
        <f>E136+E132</f>
        <v>0</v>
      </c>
      <c r="F140" s="85">
        <f>F136+F132</f>
        <v>1148359.03</v>
      </c>
      <c r="G140" s="85">
        <f>G136+G132</f>
        <v>1148359.03</v>
      </c>
      <c r="H140" s="85">
        <f>H136+H132</f>
        <v>0</v>
      </c>
      <c r="I140" s="85">
        <f>I136+I132</f>
        <v>0</v>
      </c>
    </row>
    <row r="141" ht="18" customHeight="1">
      <c r="A141" s="15" t="s">
        <v>131</v>
      </c>
    </row>
    <row r="142" spans="1:9" ht="13.5" customHeight="1">
      <c r="A142" s="136" t="s">
        <v>141</v>
      </c>
      <c r="B142" s="135"/>
      <c r="C142" s="135"/>
      <c r="D142" s="135"/>
      <c r="E142" s="135"/>
      <c r="F142" s="135"/>
      <c r="G142" s="135"/>
      <c r="H142" s="135"/>
      <c r="I142" s="135"/>
    </row>
    <row r="143" ht="30.75" customHeight="1"/>
    <row r="144" spans="1:10" ht="12.75" customHeight="1">
      <c r="A144" s="110"/>
      <c r="B144" s="111" t="s">
        <v>92</v>
      </c>
      <c r="C144" s="107"/>
      <c r="D144" s="111"/>
      <c r="E144" s="106" t="s">
        <v>96</v>
      </c>
      <c r="F144" s="109"/>
      <c r="G144" s="106"/>
      <c r="H144" s="99" t="s">
        <v>99</v>
      </c>
      <c r="I144" s="106"/>
      <c r="J144" s="99" t="s">
        <v>136</v>
      </c>
    </row>
    <row r="145" spans="1:10" ht="11.25" customHeight="1">
      <c r="A145" s="110"/>
      <c r="B145" s="112" t="s">
        <v>94</v>
      </c>
      <c r="C145" s="107"/>
      <c r="D145" s="112"/>
      <c r="E145" s="108" t="s">
        <v>98</v>
      </c>
      <c r="F145" s="107"/>
      <c r="G145" s="108"/>
      <c r="H145" s="102" t="s">
        <v>100</v>
      </c>
      <c r="I145" s="108"/>
      <c r="J145" s="103" t="s">
        <v>137</v>
      </c>
    </row>
    <row r="146" spans="1:15" ht="12.75" customHeight="1">
      <c r="A146" s="110"/>
      <c r="B146" s="112" t="s">
        <v>93</v>
      </c>
      <c r="C146" s="107"/>
      <c r="D146" s="112"/>
      <c r="E146" s="108" t="s">
        <v>97</v>
      </c>
      <c r="F146" s="107"/>
      <c r="G146" s="108"/>
      <c r="H146" s="104" t="s">
        <v>101</v>
      </c>
      <c r="I146" s="108"/>
      <c r="J146" s="103" t="s">
        <v>138</v>
      </c>
      <c r="K146" s="99"/>
      <c r="L146" s="99"/>
      <c r="M146" s="99"/>
      <c r="N146" s="99"/>
      <c r="O146" s="101"/>
    </row>
    <row r="147" spans="1:15" ht="11.25" customHeight="1">
      <c r="A147" s="110"/>
      <c r="B147" s="111" t="s">
        <v>132</v>
      </c>
      <c r="C147" s="107"/>
      <c r="D147" s="111"/>
      <c r="E147" s="106" t="s">
        <v>133</v>
      </c>
      <c r="F147" s="107"/>
      <c r="G147" s="108"/>
      <c r="H147" s="134" t="s">
        <v>134</v>
      </c>
      <c r="I147" s="108"/>
      <c r="J147" s="99" t="s">
        <v>135</v>
      </c>
      <c r="K147" s="103"/>
      <c r="L147" s="102"/>
      <c r="M147" s="102"/>
      <c r="N147" s="103"/>
      <c r="O147" s="101"/>
    </row>
    <row r="148" spans="2:15" ht="12">
      <c r="B148" s="181"/>
      <c r="C148" s="181"/>
      <c r="D148" s="181"/>
      <c r="E148" s="100"/>
      <c r="F148" s="104"/>
      <c r="G148" s="104"/>
      <c r="H148" s="105"/>
      <c r="I148" s="104"/>
      <c r="J148" s="104"/>
      <c r="K148" s="103"/>
      <c r="L148" s="104"/>
      <c r="M148" s="104"/>
      <c r="N148" s="103"/>
      <c r="O148" s="101"/>
    </row>
    <row r="149" spans="2:15" ht="12">
      <c r="B149" s="181"/>
      <c r="C149" s="181"/>
      <c r="D149" s="181"/>
      <c r="E149" s="100"/>
      <c r="F149" s="104"/>
      <c r="G149" s="104"/>
      <c r="H149" s="105"/>
      <c r="I149" s="104"/>
      <c r="J149" s="104"/>
      <c r="K149" s="103"/>
      <c r="L149" s="104"/>
      <c r="M149" s="104"/>
      <c r="N149" s="103"/>
      <c r="O149" s="101"/>
    </row>
    <row r="163" ht="11.25">
      <c r="A163" s="15"/>
    </row>
    <row r="164" spans="1:10" ht="11.25">
      <c r="A164" s="49"/>
      <c r="B164" s="49"/>
      <c r="C164" s="49"/>
      <c r="D164" s="49"/>
      <c r="E164" s="49"/>
      <c r="F164" s="49"/>
      <c r="G164" s="49"/>
      <c r="H164" s="49"/>
      <c r="I164" s="49"/>
      <c r="J164" s="49"/>
    </row>
    <row r="166" ht="11.25">
      <c r="J166" s="54"/>
    </row>
    <row r="167" ht="11.25">
      <c r="J167" s="54"/>
    </row>
    <row r="168" ht="11.25">
      <c r="J168" s="54"/>
    </row>
    <row r="170" ht="11.25">
      <c r="I170" s="50"/>
    </row>
    <row r="174" ht="11.25">
      <c r="K174" s="15"/>
    </row>
    <row r="176" ht="11.25">
      <c r="K176" s="15"/>
    </row>
    <row r="181" ht="11.25">
      <c r="A181" s="51"/>
    </row>
    <row r="190" spans="4:9" ht="11.25">
      <c r="D190" s="51"/>
      <c r="E190" s="51"/>
      <c r="F190" s="51"/>
      <c r="G190" s="51"/>
      <c r="H190" s="51"/>
      <c r="I190" s="52"/>
    </row>
    <row r="191" spans="4:9" ht="11.25">
      <c r="D191" s="51"/>
      <c r="E191" s="53"/>
      <c r="F191" s="53"/>
      <c r="G191" s="53"/>
      <c r="H191" s="53"/>
      <c r="I191" s="53"/>
    </row>
    <row r="192" ht="11.25">
      <c r="I192" s="11"/>
    </row>
  </sheetData>
  <sheetProtection/>
  <mergeCells count="171">
    <mergeCell ref="A111:N111"/>
    <mergeCell ref="A112:N112"/>
    <mergeCell ref="A6:J6"/>
    <mergeCell ref="A5:J5"/>
    <mergeCell ref="I116:I117"/>
    <mergeCell ref="J116:J117"/>
    <mergeCell ref="A116:D117"/>
    <mergeCell ref="A11:D13"/>
    <mergeCell ref="E11:F11"/>
    <mergeCell ref="G11:H11"/>
    <mergeCell ref="H116:H117"/>
    <mergeCell ref="B149:D149"/>
    <mergeCell ref="A130:D131"/>
    <mergeCell ref="G116:G117"/>
    <mergeCell ref="A140:D140"/>
    <mergeCell ref="A126:D126"/>
    <mergeCell ref="B148:D148"/>
    <mergeCell ref="G130:G131"/>
    <mergeCell ref="H130:H131"/>
    <mergeCell ref="A1:J1"/>
    <mergeCell ref="A2:J2"/>
    <mergeCell ref="A3:J3"/>
    <mergeCell ref="A4:J4"/>
    <mergeCell ref="A10:E10"/>
    <mergeCell ref="E130:F130"/>
    <mergeCell ref="E14:F14"/>
    <mergeCell ref="G14:H14"/>
    <mergeCell ref="E12:F12"/>
    <mergeCell ref="G12:H12"/>
    <mergeCell ref="E15:F15"/>
    <mergeCell ref="G15:H15"/>
    <mergeCell ref="E16:F16"/>
    <mergeCell ref="G16:H16"/>
    <mergeCell ref="E17:F17"/>
    <mergeCell ref="G17:H17"/>
    <mergeCell ref="E13:F13"/>
    <mergeCell ref="G13:H13"/>
    <mergeCell ref="E18:F18"/>
    <mergeCell ref="G18:H18"/>
    <mergeCell ref="E19:F19"/>
    <mergeCell ref="G19:H19"/>
    <mergeCell ref="E20:F20"/>
    <mergeCell ref="G20:H20"/>
    <mergeCell ref="E21:F21"/>
    <mergeCell ref="G21:H21"/>
    <mergeCell ref="C22:D22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5:F65"/>
    <mergeCell ref="G65:H65"/>
    <mergeCell ref="E64:F64"/>
    <mergeCell ref="G64:H64"/>
    <mergeCell ref="E62:F62"/>
    <mergeCell ref="G62:H62"/>
    <mergeCell ref="E63:F63"/>
    <mergeCell ref="G63:H63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G71:H71"/>
    <mergeCell ref="E72:F72"/>
    <mergeCell ref="G72:H72"/>
    <mergeCell ref="E73:F73"/>
    <mergeCell ref="G73:H73"/>
    <mergeCell ref="E75:F75"/>
    <mergeCell ref="G75:H75"/>
    <mergeCell ref="I130:I131"/>
    <mergeCell ref="E116:F116"/>
    <mergeCell ref="J12:J13"/>
    <mergeCell ref="J81:J84"/>
    <mergeCell ref="A82:D84"/>
    <mergeCell ref="E74:F74"/>
    <mergeCell ref="G74:H74"/>
    <mergeCell ref="A110:N110"/>
    <mergeCell ref="E71:F71"/>
    <mergeCell ref="B77:D77"/>
    <mergeCell ref="A113:N113"/>
    <mergeCell ref="A76:D76"/>
    <mergeCell ref="B78:D78"/>
    <mergeCell ref="G78:H78"/>
    <mergeCell ref="A81:D81"/>
    <mergeCell ref="E76:F76"/>
    <mergeCell ref="G76:H76"/>
    <mergeCell ref="A108:P108"/>
    <mergeCell ref="A109:N109"/>
    <mergeCell ref="G77:H77"/>
  </mergeCells>
  <printOptions horizontalCentered="1" verticalCentered="1"/>
  <pageMargins left="0.25" right="0.1968503937007874" top="0.1968503937007874" bottom="0.35433070866141736" header="0.1968503937007874" footer="0.4330708661417323"/>
  <pageSetup horizontalDpi="600" verticalDpi="600" orientation="landscape" paperSize="9" scale="84" r:id="rId2"/>
  <headerFooter scaleWithDoc="0" alignWithMargins="0">
    <firstFooter>&amp;R&amp;8Continua(&amp;P/&amp;N)</firstFooter>
  </headerFooter>
  <rowBreaks count="1" manualBreakCount="1">
    <brk id="113" max="9" man="1"/>
  </rowBreaks>
  <ignoredErrors>
    <ignoredError sqref="J23 J25 J40 J60 J62 J95 J103" formula="1"/>
    <ignoredError sqref="J6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[SCT027R1]</dc:title>
  <dc:subject/>
  <dc:creator>Crystal Decisions</dc:creator>
  <cp:keywords/>
  <dc:description>Powered by Crystal</dc:description>
  <cp:lastModifiedBy>Vito Panicci Neto</cp:lastModifiedBy>
  <cp:lastPrinted>2020-03-23T13:34:16Z</cp:lastPrinted>
  <dcterms:created xsi:type="dcterms:W3CDTF">2015-06-18T21:51:31Z</dcterms:created>
  <dcterms:modified xsi:type="dcterms:W3CDTF">2020-12-16T19:25:21Z</dcterms:modified>
  <cp:category/>
  <cp:version/>
  <cp:contentType/>
  <cp:contentStatus/>
</cp:coreProperties>
</file>