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4320" tabRatio="685" activeTab="0"/>
  </bookViews>
  <sheets>
    <sheet name="Balanço Orçamentário " sheetId="1" r:id="rId1"/>
    <sheet name="Quadro - Receitas e Despesas" sheetId="2" r:id="rId2"/>
  </sheets>
  <definedNames>
    <definedName name="_xlnm.Print_Area" localSheetId="0">'Balanço Orçamentário '!$A$1:$J$140</definedName>
    <definedName name="OLE_LINK1" localSheetId="0">'Balanço Orçamentário '!$B$136</definedName>
  </definedNames>
  <calcPr fullCalcOnLoad="1"/>
</workbook>
</file>

<file path=xl/sharedStrings.xml><?xml version="1.0" encoding="utf-8"?>
<sst xmlns="http://schemas.openxmlformats.org/spreadsheetml/2006/main" count="172" uniqueCount="142">
  <si>
    <t>em R$</t>
  </si>
  <si>
    <t>ORÇAMENTOS FISCAL E DA SEGURIDADE SOCIAL</t>
  </si>
  <si>
    <t>RECEITAS</t>
  </si>
  <si>
    <t>PREVISÃO</t>
  </si>
  <si>
    <t xml:space="preserve">PREVISÃO </t>
  </si>
  <si>
    <t>SALDO</t>
  </si>
  <si>
    <t xml:space="preserve"> INICIAL</t>
  </si>
  <si>
    <t>ATUALIZADA</t>
  </si>
  <si>
    <t>(a)</t>
  </si>
  <si>
    <t>(b)</t>
  </si>
  <si>
    <t xml:space="preserve">    RECEITAS TRIBUTÁRIAS </t>
  </si>
  <si>
    <t>Taxas</t>
  </si>
  <si>
    <t>Contribuição de Melhoria</t>
  </si>
  <si>
    <t xml:space="preserve">    RECEITA DE CONTRIBUIÇÕES</t>
  </si>
  <si>
    <t>Contribuições Sociais</t>
  </si>
  <si>
    <t>Contribuições Econômicas</t>
  </si>
  <si>
    <t>Contribuições P/o Custeio do Serv.de Iluminação Pública</t>
  </si>
  <si>
    <t>Receitas de Concessões e Permissões</t>
  </si>
  <si>
    <t>Receitas de Cessão de Direitos</t>
  </si>
  <si>
    <t xml:space="preserve">Compensações Financeiras </t>
  </si>
  <si>
    <t>Outras Receitas Patrimoniais</t>
  </si>
  <si>
    <t xml:space="preserve">    RECEITA INDUSTRIAL</t>
  </si>
  <si>
    <t>Receita da Industria de Transformação</t>
  </si>
  <si>
    <t xml:space="preserve">    RECEITA DE SERVIÇOS </t>
  </si>
  <si>
    <t>Receita de Serviços</t>
  </si>
  <si>
    <t xml:space="preserve">    TRANSFERÊNCIAS CORRENTES</t>
  </si>
  <si>
    <t>Transferências Intergovernamentais</t>
  </si>
  <si>
    <t>Transferências de Instituições Privadas</t>
  </si>
  <si>
    <t>Transferências do Exterior</t>
  </si>
  <si>
    <t>Transferências de Pessoas</t>
  </si>
  <si>
    <t>Transferências de Convênios</t>
  </si>
  <si>
    <t xml:space="preserve">    OPERAÇÕES DE CRÉDITO</t>
  </si>
  <si>
    <t>Operações de Crédito Internas</t>
  </si>
  <si>
    <t>Operações de Crédito Externas</t>
  </si>
  <si>
    <t xml:space="preserve">    ALIENAÇÃO DE BENS</t>
  </si>
  <si>
    <t>Alienação de Bens Móveis</t>
  </si>
  <si>
    <t>Alienação de Bens Imóveis</t>
  </si>
  <si>
    <t xml:space="preserve">    AMORTIZAÇÕES DE EMPRÉSTIMOS</t>
  </si>
  <si>
    <t>Amortizações de Empréstimos</t>
  </si>
  <si>
    <t xml:space="preserve">    TRANSFERÊNCIA DE CAPITAL</t>
  </si>
  <si>
    <t>Integralização do Capital Social</t>
  </si>
  <si>
    <t>Mobiliária</t>
  </si>
  <si>
    <t>Contratual</t>
  </si>
  <si>
    <t xml:space="preserve"> SALDOS DE EXERCÍCIOS ANTERIORES                                              (UTILIZADO PARA CRÉDITOS ADICIONAIS) </t>
  </si>
  <si>
    <t xml:space="preserve">DESPESAS </t>
  </si>
  <si>
    <t>DOTAÇÃO</t>
  </si>
  <si>
    <t>INICIAL</t>
  </si>
  <si>
    <t>(e)</t>
  </si>
  <si>
    <t>(f)</t>
  </si>
  <si>
    <t>(h)</t>
  </si>
  <si>
    <t>PESSOAL E ENCARGOS SOCIAIS (3100-3191)</t>
  </si>
  <si>
    <t>JUROS E ENCARGOS DA DÍVIDA (3200)</t>
  </si>
  <si>
    <t>OUTRAS DESPESAS CORRENTES (3300-3391)</t>
  </si>
  <si>
    <t>DESPESAS DE CAPITAL</t>
  </si>
  <si>
    <t>INVESTIMENTOS</t>
  </si>
  <si>
    <t>INVERSÕES FINANCEIRAS</t>
  </si>
  <si>
    <t>Amortização da Dívida Interna</t>
  </si>
  <si>
    <t>Dívida Mobiliária</t>
  </si>
  <si>
    <t>Outras  Dívidas</t>
  </si>
  <si>
    <t>Amortização da Dívida Externa</t>
  </si>
  <si>
    <t>RECEITAS DE CAPITAL (II)</t>
  </si>
  <si>
    <t>RECEITAS CORRENTES (I)</t>
  </si>
  <si>
    <t>(g)</t>
  </si>
  <si>
    <t>RESERVA DO RPPS (XII)</t>
  </si>
  <si>
    <t>DESPESAS CORRENTES</t>
  </si>
  <si>
    <t>PESSOAL E ENCARGOS SOCIAIS</t>
  </si>
  <si>
    <t>JUROS E ENCARGOS DA DÍVIDA</t>
  </si>
  <si>
    <t>OUTRAS DESPESAS CORRENTES</t>
  </si>
  <si>
    <t>AMORTIZACÃO DA DÍVIDA</t>
  </si>
  <si>
    <t>Em Exercícios
Anteriores
(a)</t>
  </si>
  <si>
    <t>Em 31 de
Dezembro do
exercício anterior
(b)</t>
  </si>
  <si>
    <t>Pagos
(d)</t>
  </si>
  <si>
    <t>Cancelados
(e)</t>
  </si>
  <si>
    <t>Inscritos</t>
  </si>
  <si>
    <t xml:space="preserve">TOTAL </t>
  </si>
  <si>
    <t>Cancelados
(d)</t>
  </si>
  <si>
    <t>Pagos
(c)</t>
  </si>
  <si>
    <t xml:space="preserve">Impostos </t>
  </si>
  <si>
    <t>FUNDO DE DESENVOLVIMENTO URBANO - FUNDURB</t>
  </si>
  <si>
    <t xml:space="preserve">                  Vito Panicci Neto</t>
  </si>
  <si>
    <t xml:space="preserve">                         Contador </t>
  </si>
  <si>
    <t>Liquidados
(c)</t>
  </si>
  <si>
    <t xml:space="preserve">    Outras Receitas de Capital</t>
  </si>
  <si>
    <t>Saldo
(e) = (a+b-c-d)</t>
  </si>
  <si>
    <t>RECURSOS ARRECADADOS EM EXERCÍCIOS ANTERIORES (III)</t>
  </si>
  <si>
    <t>(c)</t>
  </si>
  <si>
    <t>d= (c-b)</t>
  </si>
  <si>
    <t>SALDO DA DOTAÇÃO
(j)= (f-g)</t>
  </si>
  <si>
    <t>REALIZADAS</t>
  </si>
  <si>
    <t>SUBTOTAL DAS RECEITAS (III) = (I + II)</t>
  </si>
  <si>
    <t>OPERAÇÕES DE CRÉDITO/ REFINANCIAMENTO (IV)</t>
  </si>
  <si>
    <t>SUBTOTAL COM REFINANCIAMENTO (V) = (III + IV)</t>
  </si>
  <si>
    <t>DÉFICIT (VI)</t>
  </si>
  <si>
    <t>TOTAL (VII) = (V  + VI)</t>
  </si>
  <si>
    <t>DESPESAS</t>
  </si>
  <si>
    <t>EMPENHADAS</t>
  </si>
  <si>
    <t>LIQUIDADAS</t>
  </si>
  <si>
    <t>PAGAS</t>
  </si>
  <si>
    <t>(I)</t>
  </si>
  <si>
    <t>DESPESAS CORRENTES (VIII)</t>
  </si>
  <si>
    <t>DESPESAS DE CAPITAL (IX)</t>
  </si>
  <si>
    <t>RESERVA DE CONTINGÊNCIA  (X)</t>
  </si>
  <si>
    <t xml:space="preserve">SUBTOTAL DAS DESPESAS (XI) = (VIII + IX+ X) </t>
  </si>
  <si>
    <t>AMORTIZAÇÃO DA DÍVIDA / REFINANCIAMENTO (XII)</t>
  </si>
  <si>
    <t>SUBTOTAL COM REFINANCIAMENTO (XII) = (XI+XII)</t>
  </si>
  <si>
    <t>SUPERÁVIT (XIII)</t>
  </si>
  <si>
    <r>
      <t>TOTAL (XIV) = (XII + XIII)</t>
    </r>
    <r>
      <rPr>
        <vertAlign val="superscript"/>
        <sz val="8"/>
        <rFont val="Arial"/>
        <family val="2"/>
      </rPr>
      <t xml:space="preserve"> </t>
    </r>
  </si>
  <si>
    <t>Saldo
(f) = (a+b-d-e)</t>
  </si>
  <si>
    <t xml:space="preserve"> NOTA 1:</t>
  </si>
  <si>
    <t xml:space="preserve">                  SMUL/CAF/DRV</t>
  </si>
  <si>
    <t>SMUL/CAF</t>
  </si>
  <si>
    <t>SMUL/GAB</t>
  </si>
  <si>
    <t>SMUL/ATECC/FUNDURB</t>
  </si>
  <si>
    <t xml:space="preserve">                CRC: 1SP132.989/O-2 </t>
  </si>
  <si>
    <t xml:space="preserve">Quadro da Execução de Restos a Pagar não Processados </t>
  </si>
  <si>
    <t xml:space="preserve">Quadro da Execução de Restos a Pagar Processados </t>
  </si>
  <si>
    <t xml:space="preserve">Impostos, Taxas e Contribuições de Melhora </t>
  </si>
  <si>
    <t>Receita Patrimonial</t>
  </si>
  <si>
    <t>Outras Receitas de Capital</t>
  </si>
  <si>
    <t>Multas e Juros de Mora</t>
  </si>
  <si>
    <t>Francinaldo da Silva Rodrigues</t>
  </si>
  <si>
    <t>Coord.de Adm. e Finanças</t>
  </si>
  <si>
    <t>RF: 755.489-3</t>
  </si>
  <si>
    <t>BALANCETE ORÇAMENTÁRIO</t>
  </si>
  <si>
    <t xml:space="preserve">FONTE: Lei Municipal nº 17.876/2022 (estima receita e fixa despesa para 2023), Relatório do Sistema de Orçamento e Finanças - SOF. </t>
  </si>
  <si>
    <t xml:space="preserve">  NOTA 2: </t>
  </si>
  <si>
    <t xml:space="preserve"> 1. O saldo remanescente de Restos a Pagar não Processados, inscritos em exercícios anteriores, refere-se ao ano de 2021.  </t>
  </si>
  <si>
    <t>Receitas de Capital Intraorçamentárias</t>
  </si>
  <si>
    <t>Secretária Executiva</t>
  </si>
  <si>
    <t>Superávit Financeiro</t>
  </si>
  <si>
    <t>Reabertura de Créditos Adicionais</t>
  </si>
  <si>
    <r>
      <rPr>
        <b/>
        <sz val="8"/>
        <color indexed="8"/>
        <rFont val="Arial"/>
        <family val="2"/>
      </rPr>
      <t>4</t>
    </r>
    <r>
      <rPr>
        <sz val="8"/>
        <color indexed="8"/>
        <rFont val="Arial"/>
        <family val="2"/>
      </rPr>
      <t>. Este demonstrativo foi elaborado de acordo com a Lei 4.320/64, Portaria SF nº 266/2016, NBC TSP 11/2018, Instrução de Procedimentos Contábeis - IPC 07 e com base na estrutura apresentada conforme DCASP E MCASP 9ª Edição, aprovada pela Secretaria do Tesouro Nacional - STN.</t>
    </r>
  </si>
  <si>
    <r>
      <rPr>
        <b/>
        <sz val="8"/>
        <color indexed="8"/>
        <rFont val="Arial"/>
        <family val="2"/>
      </rPr>
      <t>5</t>
    </r>
    <r>
      <rPr>
        <sz val="8"/>
        <color indexed="8"/>
        <rFont val="Arial"/>
        <family val="2"/>
      </rPr>
      <t xml:space="preserve">. Os documentos que serviram de base para sua elaboração, encontram-se em formato digital no Processo Administrativo-(SEI!) </t>
    </r>
    <r>
      <rPr>
        <b/>
        <sz val="8"/>
        <color indexed="8"/>
        <rFont val="Arial"/>
        <family val="2"/>
      </rPr>
      <t>nº. 6068.2023/0000765-1.</t>
    </r>
  </si>
  <si>
    <r>
      <rPr>
        <b/>
        <sz val="8"/>
        <color indexed="8"/>
        <rFont val="Arial"/>
        <family val="2"/>
      </rPr>
      <t>1</t>
    </r>
    <r>
      <rPr>
        <sz val="8"/>
        <color indexed="8"/>
        <rFont val="Arial"/>
        <family val="2"/>
      </rPr>
      <t xml:space="preserve">. Para atender ao disposto no art. 102, da Lei nº 4.320/64, registramos na linha </t>
    </r>
    <r>
      <rPr>
        <b/>
        <sz val="8"/>
        <color indexed="8"/>
        <rFont val="Arial"/>
        <family val="2"/>
      </rPr>
      <t>SUPERÁVIT (XIII) do Quadro - Despesas (colunas Dotação Inicial)</t>
    </r>
    <r>
      <rPr>
        <sz val="8"/>
        <color indexed="8"/>
        <rFont val="Arial"/>
        <family val="2"/>
      </rPr>
      <t xml:space="preserve">, o valor de </t>
    </r>
    <r>
      <rPr>
        <b/>
        <sz val="8"/>
        <color indexed="8"/>
        <rFont val="Arial"/>
        <family val="2"/>
      </rPr>
      <t>R$ 30.167.400,00</t>
    </r>
    <r>
      <rPr>
        <sz val="8"/>
        <color indexed="8"/>
        <rFont val="Arial"/>
        <family val="2"/>
      </rPr>
      <t xml:space="preserve">, relativo à desvinculação de 30%, sobre o valor total previsto no </t>
    </r>
    <r>
      <rPr>
        <b/>
        <sz val="8"/>
        <color indexed="8"/>
        <rFont val="Arial"/>
        <family val="2"/>
      </rPr>
      <t>Quadro - Receitas Correntes (I)</t>
    </r>
    <r>
      <rPr>
        <sz val="8"/>
        <color indexed="8"/>
        <rFont val="Arial"/>
        <family val="2"/>
      </rPr>
      <t xml:space="preserve">.    </t>
    </r>
  </si>
  <si>
    <r>
      <rPr>
        <b/>
        <sz val="8"/>
        <color indexed="8"/>
        <rFont val="Arial"/>
        <family val="2"/>
      </rPr>
      <t>2</t>
    </r>
    <r>
      <rPr>
        <sz val="8"/>
        <color indexed="8"/>
        <rFont val="Arial"/>
        <family val="2"/>
      </rPr>
      <t xml:space="preserve"> As receitas mencionadas acima no </t>
    </r>
    <r>
      <rPr>
        <b/>
        <sz val="8"/>
        <color indexed="8"/>
        <rFont val="Arial"/>
        <family val="2"/>
      </rPr>
      <t>Quadro</t>
    </r>
    <r>
      <rPr>
        <sz val="8"/>
        <color indexed="8"/>
        <rFont val="Arial"/>
        <family val="2"/>
      </rPr>
      <t xml:space="preserve"> - </t>
    </r>
    <r>
      <rPr>
        <b/>
        <sz val="8"/>
        <color indexed="8"/>
        <rFont val="Arial"/>
        <family val="2"/>
      </rPr>
      <t>RECEITAS DE CAPITAL – INTRAORÇAMENTÁRIAS - (coluna Receitas Realizadas)</t>
    </r>
    <r>
      <rPr>
        <sz val="8"/>
        <color indexed="8"/>
        <rFont val="Arial"/>
        <family val="2"/>
      </rPr>
      <t xml:space="preserve">, no valor de </t>
    </r>
    <r>
      <rPr>
        <b/>
        <sz val="8"/>
        <color indexed="8"/>
        <rFont val="Arial"/>
        <family val="2"/>
      </rPr>
      <t>R$ 483.262,25</t>
    </r>
    <r>
      <rPr>
        <sz val="8"/>
        <color indexed="8"/>
        <rFont val="Arial"/>
        <family val="2"/>
      </rPr>
      <t xml:space="preserve">, referem-se aos ressarcimentos do Termo de Convênio </t>
    </r>
    <r>
      <rPr>
        <b/>
        <sz val="8"/>
        <color indexed="8"/>
        <rFont val="Arial"/>
        <family val="2"/>
      </rPr>
      <t>nº 020/2019-SEHAB</t>
    </r>
    <r>
      <rPr>
        <sz val="8"/>
        <color indexed="8"/>
        <rFont val="Arial"/>
        <family val="2"/>
      </rPr>
      <t>, firmado entre a PMSP e a Caixa Econômica Federal - CEF, para construção de unidades habitacionais, relativos ao programa de governo denominado Projeto Minha Casa Minha Vida – PMCMV (</t>
    </r>
    <r>
      <rPr>
        <b/>
        <sz val="8"/>
        <color indexed="8"/>
        <rFont val="Arial"/>
        <family val="2"/>
      </rPr>
      <t>Empreendimentos: Anchieta A e B, Manuel Bueno I e II, Osório "B" e Osório "C"</t>
    </r>
    <r>
      <rPr>
        <sz val="8"/>
        <color indexed="8"/>
        <rFont val="Arial"/>
        <family val="2"/>
      </rPr>
      <t xml:space="preserve">). Os recursos transferidos pelo Fundurb à SEHAB foram feitos como despesas de Capital. Os saldos não utilizados foram depositados na conta do referido Convênio e ressarcidos pela Secretaria Municipal da Fazenda - SF, nos dias 23/03, 24/03, 25/04 e 09/08/2023, respectivamente na conta corrente deste Fundo. </t>
    </r>
    <r>
      <rPr>
        <b/>
        <sz val="8"/>
        <color indexed="8"/>
        <rFont val="Arial"/>
        <family val="2"/>
      </rPr>
      <t>Enquadramento Legal:</t>
    </r>
    <r>
      <rPr>
        <sz val="8"/>
        <color indexed="8"/>
        <rFont val="Arial"/>
        <family val="2"/>
      </rPr>
      <t xml:space="preserve"> Portaria Interministerial STN/SOF nº 163, de 04/05/2001 e Portaria Interministerial STN/SOF nº 338 de 26/04/2006. </t>
    </r>
  </si>
  <si>
    <t>José Armênio Brito Cruz</t>
  </si>
  <si>
    <t>Secretário Municipal - Substituto</t>
  </si>
  <si>
    <t>RF: 886.030-1</t>
  </si>
  <si>
    <t>OUTUBRO/2023</t>
  </si>
  <si>
    <t>Talita Veiga Cavallari Fonseca</t>
  </si>
  <si>
    <t>RF: 817.010-0</t>
  </si>
  <si>
    <r>
      <rPr>
        <b/>
        <sz val="8"/>
        <color indexed="8"/>
        <rFont val="Arial"/>
        <family val="2"/>
      </rPr>
      <t>3</t>
    </r>
    <r>
      <rPr>
        <sz val="8"/>
        <color indexed="8"/>
        <rFont val="Arial"/>
        <family val="2"/>
      </rPr>
      <t xml:space="preserve">. Conforme Decretos publicados durante os meses de </t>
    </r>
    <r>
      <rPr>
        <b/>
        <sz val="8"/>
        <color indexed="8"/>
        <rFont val="Arial"/>
        <family val="2"/>
      </rPr>
      <t>Março a Outubro/2023</t>
    </r>
    <r>
      <rPr>
        <sz val="8"/>
        <color indexed="8"/>
        <rFont val="Arial"/>
        <family val="2"/>
      </rPr>
      <t>, ocorreram alterações orçamentárias (</t>
    </r>
    <r>
      <rPr>
        <b/>
        <sz val="8"/>
        <color indexed="8"/>
        <rFont val="Arial"/>
        <family val="2"/>
      </rPr>
      <t>Suplementação e Redução</t>
    </r>
    <r>
      <rPr>
        <sz val="8"/>
        <color indexed="8"/>
        <rFont val="Arial"/>
        <family val="2"/>
      </rPr>
      <t xml:space="preserve">). Em decorrência desse fato, houve adequações orçamentárias, no Quadro de Receitas - </t>
    </r>
    <r>
      <rPr>
        <b/>
        <sz val="8"/>
        <color indexed="8"/>
        <rFont val="Arial"/>
        <family val="2"/>
      </rPr>
      <t>Coluna Previsão Atualizada (b)</t>
    </r>
    <r>
      <rPr>
        <sz val="8"/>
        <color indexed="8"/>
        <rFont val="Arial"/>
        <family val="2"/>
      </rPr>
      <t xml:space="preserve">, em especial nas </t>
    </r>
    <r>
      <rPr>
        <b/>
        <sz val="8"/>
        <color indexed="8"/>
        <rFont val="Arial"/>
        <family val="2"/>
      </rPr>
      <t>Receitas Correntes e de Capital, no valor de R$ 210.688.679,12</t>
    </r>
    <r>
      <rPr>
        <sz val="8"/>
        <color indexed="8"/>
        <rFont val="Arial"/>
        <family val="2"/>
      </rPr>
      <t xml:space="preserve"> </t>
    </r>
    <r>
      <rPr>
        <b/>
        <sz val="8"/>
        <color indexed="8"/>
        <rFont val="Arial"/>
        <family val="2"/>
      </rPr>
      <t>(Excesso de Arrecadação)</t>
    </r>
    <r>
      <rPr>
        <sz val="8"/>
        <color indexed="8"/>
        <rFont val="Arial"/>
        <family val="2"/>
      </rPr>
      <t xml:space="preserve">. Diante desse fato, o Quadro de Despesas, relativo a coluna; </t>
    </r>
    <r>
      <rPr>
        <b/>
        <sz val="8"/>
        <color indexed="8"/>
        <rFont val="Arial"/>
        <family val="2"/>
      </rPr>
      <t>Dotação Atualizada (f)</t>
    </r>
    <r>
      <rPr>
        <sz val="8"/>
        <color indexed="8"/>
        <rFont val="Arial"/>
        <family val="2"/>
      </rPr>
      <t xml:space="preserve">, foi acrescido em </t>
    </r>
    <r>
      <rPr>
        <b/>
        <sz val="8"/>
        <color indexed="8"/>
        <rFont val="Arial"/>
        <family val="2"/>
      </rPr>
      <t>R$ 1.235.692.901,18</t>
    </r>
    <r>
      <rPr>
        <sz val="8"/>
        <color indexed="8"/>
        <rFont val="Arial"/>
        <family val="2"/>
      </rPr>
      <t>. Para alcançar o equilíbrio orçamentário na coluna final entre os saldos totais das Receitas e Despesas Orçamentárias, registramos a diferença (1.235.692.901,18-210.688.679,12-30.167.400,00 =</t>
    </r>
    <r>
      <rPr>
        <b/>
        <sz val="8"/>
        <color indexed="8"/>
        <rFont val="Arial"/>
        <family val="2"/>
      </rPr>
      <t xml:space="preserve"> 994.836.822,06</t>
    </r>
    <r>
      <rPr>
        <sz val="8"/>
        <color indexed="8"/>
        <rFont val="Arial"/>
        <family val="2"/>
      </rPr>
      <t xml:space="preserve">), como </t>
    </r>
    <r>
      <rPr>
        <b/>
        <sz val="8"/>
        <color indexed="8"/>
        <rFont val="Arial"/>
        <family val="2"/>
      </rPr>
      <t>Déficit (VI)</t>
    </r>
    <r>
      <rPr>
        <sz val="8"/>
        <color indexed="8"/>
        <rFont val="Arial"/>
        <family val="2"/>
      </rPr>
      <t xml:space="preserve"> no </t>
    </r>
    <r>
      <rPr>
        <b/>
        <sz val="8"/>
        <color indexed="8"/>
        <rFont val="Arial"/>
        <family val="2"/>
      </rPr>
      <t>Quadro de Receitas - Coluna Previsão Atualizada (b)</t>
    </r>
    <r>
      <rPr>
        <sz val="8"/>
        <color indexed="8"/>
        <rFont val="Arial"/>
        <family val="2"/>
      </rPr>
      <t xml:space="preserve">. Notadamente, conforme previsto no art. 43 da Lei nº 4.320/1964, o Superávit Financeiro apurado em balanço patrimonial do exercício anterior, constituiu fonte para abertura dos referidos créditos adicionais. Os referido Superávit, informado nas </t>
    </r>
    <r>
      <rPr>
        <b/>
        <sz val="8"/>
        <color indexed="8"/>
        <rFont val="Arial"/>
        <family val="2"/>
      </rPr>
      <t>Colunas Previsão Atualizada (b) e Receitas Realizadas (c)</t>
    </r>
    <r>
      <rPr>
        <sz val="8"/>
        <color indexed="8"/>
        <rFont val="Arial"/>
        <family val="2"/>
      </rPr>
      <t xml:space="preserve">, não será considerado como receita orçamentária do exercício de referência nem no cálculo do déficit ou superávit orçamentário já que foi arrecadado em exercício anterior, devendo ser utilizado para empenhar despesas do presente exercício. </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</si>
</sst>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_);\(#,##0.00\);\-"/>
    <numFmt numFmtId="165" formatCode="#,##0.00_ ;[Red]\-#,##0.00\ "/>
    <numFmt numFmtId="166" formatCode="_(* #,##0.00_);_(* \(#,##0.00\);_(* \-??_);_(@_)"/>
    <numFmt numFmtId="167" formatCode="&quot;R$ &quot;#,##0.00_);[Red]&quot;(R$ &quot;#,##0.00\)"/>
    <numFmt numFmtId="168" formatCode="&quot;Sim&quot;;&quot;Sim&quot;;&quot;Não&quot;"/>
    <numFmt numFmtId="169" formatCode="&quot;Verdadeiro&quot;;&quot;Verdadeiro&quot;;&quot;Falso&quot;"/>
    <numFmt numFmtId="170" formatCode="&quot;Ativado&quot;;&quot;Ativado&quot;;&quot;Desativado&quot;"/>
    <numFmt numFmtId="171" formatCode="[$€-2]\ #,##0.00_);[Red]\([$€-2]\ #,##0.00\)"/>
    <numFmt numFmtId="172" formatCode="[$-416]dddd\,\ d&quot; de &quot;mmmm&quot; de &quot;yyyy"/>
  </numFmts>
  <fonts count="58">
    <font>
      <sz val="10"/>
      <color indexed="8"/>
      <name val="ARIAL"/>
      <family val="0"/>
    </font>
    <font>
      <sz val="11"/>
      <color indexed="8"/>
      <name val="Calibri"/>
      <family val="2"/>
    </font>
    <font>
      <sz val="10"/>
      <color indexed="8"/>
      <name val="Arial"/>
      <family val="2"/>
    </font>
    <font>
      <sz val="10"/>
      <name val="Arial"/>
      <family val="2"/>
    </font>
    <font>
      <b/>
      <sz val="8"/>
      <name val="Arial"/>
      <family val="2"/>
    </font>
    <font>
      <sz val="8"/>
      <name val="Arial"/>
      <family val="2"/>
    </font>
    <font>
      <vertAlign val="superscript"/>
      <sz val="8"/>
      <name val="Arial"/>
      <family val="2"/>
    </font>
    <font>
      <sz val="8"/>
      <color indexed="22"/>
      <name val="Arial"/>
      <family val="2"/>
    </font>
    <font>
      <b/>
      <sz val="10"/>
      <name val="Arial"/>
      <family val="2"/>
    </font>
    <font>
      <b/>
      <sz val="9"/>
      <name val="Arial"/>
      <family val="2"/>
    </font>
    <font>
      <sz val="8"/>
      <color indexed="8"/>
      <name val="Arial"/>
      <family val="2"/>
    </font>
    <font>
      <sz val="9"/>
      <color indexed="8"/>
      <name val="Arial"/>
      <family val="2"/>
    </font>
    <font>
      <sz val="9"/>
      <name val="Arial"/>
      <family val="2"/>
    </font>
    <font>
      <b/>
      <sz val="9"/>
      <color indexed="8"/>
      <name val="Arial"/>
      <family val="2"/>
    </font>
    <font>
      <b/>
      <sz val="8"/>
      <color indexed="8"/>
      <name val="Arial"/>
      <family val="2"/>
    </font>
    <font>
      <sz val="9"/>
      <color indexed="8"/>
      <name val="Calibri"/>
      <family val="2"/>
    </font>
    <font>
      <b/>
      <sz val="10"/>
      <color indexed="8"/>
      <name val="Arial"/>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sz val="11"/>
      <color indexed="61"/>
      <name val="Calibri"/>
      <family val="2"/>
    </font>
    <font>
      <u val="single"/>
      <sz val="10"/>
      <color indexed="12"/>
      <name val="Arial"/>
      <family val="2"/>
    </font>
    <font>
      <u val="single"/>
      <sz val="10"/>
      <color indexed="20"/>
      <name val="Arial"/>
      <family val="2"/>
    </font>
    <font>
      <sz val="11"/>
      <color indexed="20"/>
      <name val="Calibri"/>
      <family val="2"/>
    </font>
    <font>
      <sz val="11"/>
      <color indexed="59"/>
      <name val="Calibri"/>
      <family val="2"/>
    </font>
    <font>
      <b/>
      <sz val="11"/>
      <color indexed="62"/>
      <name val="Calibri"/>
      <family val="2"/>
    </font>
    <font>
      <sz val="11"/>
      <color indexed="52"/>
      <name val="Calibri"/>
      <family val="2"/>
    </font>
    <font>
      <i/>
      <sz val="11"/>
      <color indexed="23"/>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family val="2"/>
    </font>
    <font>
      <sz val="10"/>
      <color theme="1"/>
      <name val="Arial"/>
      <family val="2"/>
    </font>
    <font>
      <b/>
      <sz val="8"/>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right/>
      <top style="medium">
        <color indexed="8"/>
      </top>
      <bottom style="medium">
        <color indexed="8"/>
      </bottom>
    </border>
    <border>
      <left style="thin">
        <color indexed="8"/>
      </left>
      <right style="thin">
        <color indexed="8"/>
      </right>
      <top style="medium">
        <color indexed="8"/>
      </top>
      <bottom style="medium">
        <color indexed="8"/>
      </bottom>
    </border>
    <border>
      <left/>
      <right style="thin">
        <color indexed="8"/>
      </right>
      <top/>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color indexed="63"/>
      </right>
      <top>
        <color indexed="63"/>
      </top>
      <bottom>
        <color indexed="63"/>
      </bottom>
    </border>
    <border>
      <left style="medium"/>
      <right/>
      <top style="medium">
        <color indexed="8"/>
      </top>
      <bottom style="medium">
        <color indexed="8"/>
      </bottom>
    </border>
    <border>
      <left style="medium"/>
      <right/>
      <top/>
      <bottom style="thin">
        <color indexed="8"/>
      </bottom>
    </border>
    <border>
      <left style="medium"/>
      <right/>
      <top style="thin">
        <color indexed="8"/>
      </top>
      <bottom style="thin">
        <color indexed="8"/>
      </bottom>
    </border>
    <border>
      <left style="thin">
        <color indexed="8"/>
      </left>
      <right style="medium"/>
      <top style="medium"/>
      <bottom/>
    </border>
    <border>
      <left style="thin">
        <color indexed="8"/>
      </left>
      <right style="medium"/>
      <top/>
      <bottom/>
    </border>
    <border>
      <left style="thin"/>
      <right style="medium"/>
      <top/>
      <bottom style="medium"/>
    </border>
    <border>
      <left style="medium"/>
      <right style="medium"/>
      <top style="medium"/>
      <bottom style="medium"/>
    </border>
    <border>
      <left style="thin">
        <color indexed="8"/>
      </left>
      <right style="medium"/>
      <top/>
      <bottom style="thin"/>
    </border>
    <border>
      <left style="thin">
        <color indexed="8"/>
      </left>
      <right style="medium"/>
      <top style="thin"/>
      <bottom style="thin"/>
    </border>
    <border>
      <left style="thin"/>
      <right style="thin"/>
      <top style="thin"/>
      <bottom style="thin"/>
    </border>
    <border>
      <left style="thin">
        <color indexed="8"/>
      </left>
      <right style="thin">
        <color indexed="8"/>
      </right>
      <top style="medium"/>
      <bottom/>
    </border>
    <border>
      <left style="thin">
        <color indexed="8"/>
      </left>
      <right style="thin">
        <color indexed="8"/>
      </right>
      <top/>
      <bottom style="medium">
        <color indexed="8"/>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medium"/>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top style="medium"/>
      <bottom>
        <color indexed="63"/>
      </bottom>
    </border>
    <border>
      <left style="thin"/>
      <right style="medium"/>
      <top style="medium"/>
      <bottom/>
    </border>
    <border>
      <left style="thin">
        <color indexed="8"/>
      </left>
      <right/>
      <top/>
      <bottom/>
    </border>
    <border>
      <left/>
      <right style="thin">
        <color indexed="8"/>
      </right>
      <top/>
      <bottom style="medium">
        <color indexed="8"/>
      </bottom>
    </border>
    <border>
      <left style="medium"/>
      <right>
        <color indexed="63"/>
      </right>
      <top>
        <color indexed="63"/>
      </top>
      <bottom style="medium"/>
    </border>
    <border>
      <left style="thin">
        <color indexed="8"/>
      </left>
      <right>
        <color indexed="63"/>
      </right>
      <top/>
      <bottom style="medium"/>
    </border>
    <border>
      <left style="thin">
        <color indexed="8"/>
      </left>
      <right style="thin">
        <color indexed="8"/>
      </right>
      <top/>
      <bottom style="thin">
        <color indexed="8"/>
      </bottom>
    </border>
    <border>
      <left style="thin">
        <color indexed="8"/>
      </left>
      <right/>
      <top>
        <color indexed="63"/>
      </top>
      <bottom style="medium">
        <color indexed="8"/>
      </bottom>
    </border>
    <border>
      <left>
        <color indexed="63"/>
      </left>
      <right style="thin">
        <color indexed="8"/>
      </right>
      <top/>
      <bottom style="medium"/>
    </border>
    <border>
      <left style="thin">
        <color indexed="8"/>
      </left>
      <right style="medium"/>
      <top/>
      <bottom style="medium"/>
    </border>
    <border>
      <left style="thin">
        <color indexed="8"/>
      </left>
      <right style="medium">
        <color indexed="8"/>
      </right>
      <top style="medium"/>
      <bottom>
        <color indexed="63"/>
      </bottom>
    </border>
    <border>
      <left style="thin">
        <color indexed="8"/>
      </left>
      <right style="medium">
        <color indexed="8"/>
      </right>
      <top>
        <color indexed="63"/>
      </top>
      <bottom style="medium"/>
    </border>
    <border>
      <left style="medium"/>
      <right style="thin">
        <color indexed="8"/>
      </right>
      <top style="medium"/>
      <bottom style="medium">
        <color indexed="8"/>
      </bottom>
    </border>
    <border>
      <left/>
      <right style="thin">
        <color indexed="8"/>
      </right>
      <top style="medium"/>
      <bottom style="medium">
        <color indexed="8"/>
      </bottom>
    </border>
    <border>
      <left style="medium"/>
      <right style="thin">
        <color indexed="8"/>
      </right>
      <top style="medium">
        <color indexed="8"/>
      </top>
      <bottom style="medium">
        <color indexed="8"/>
      </bottom>
    </border>
    <border>
      <left/>
      <right style="thin">
        <color indexed="8"/>
      </right>
      <top style="medium">
        <color indexed="8"/>
      </top>
      <bottom style="medium">
        <color indexed="8"/>
      </bottom>
    </border>
    <border>
      <left/>
      <right/>
      <top/>
      <bottom style="medium"/>
    </border>
    <border>
      <left style="thin"/>
      <right style="thin"/>
      <top style="thin"/>
      <bottom/>
    </border>
    <border>
      <left style="thin"/>
      <right>
        <color indexed="63"/>
      </right>
      <top style="thin"/>
      <bottom style="thin"/>
    </border>
    <border>
      <left>
        <color indexed="63"/>
      </left>
      <right>
        <color indexed="63"/>
      </right>
      <top style="thin"/>
      <bottom style="thin"/>
    </border>
    <border>
      <left style="medium"/>
      <right style="thin">
        <color indexed="8"/>
      </right>
      <top style="medium"/>
      <bottom/>
    </border>
    <border>
      <left/>
      <right style="thin">
        <color indexed="8"/>
      </right>
      <top style="medium"/>
      <bottom/>
    </border>
    <border>
      <left>
        <color indexed="63"/>
      </left>
      <right style="medium"/>
      <top style="medium"/>
      <bottom/>
    </border>
    <border>
      <left/>
      <right style="medium"/>
      <top/>
      <bottom/>
    </border>
    <border>
      <left/>
      <right style="medium"/>
      <top/>
      <bottom style="medium">
        <color indexed="8"/>
      </bottom>
    </border>
    <border>
      <left style="medium"/>
      <right style="thin">
        <color indexed="8"/>
      </right>
      <top/>
      <bottom style="medium">
        <color indexed="8"/>
      </bottom>
    </border>
    <border>
      <left style="medium"/>
      <right/>
      <top style="thin">
        <color indexed="8"/>
      </top>
      <bottom>
        <color indexed="63"/>
      </bottom>
    </border>
    <border>
      <left/>
      <right/>
      <top style="thin">
        <color indexed="8"/>
      </top>
      <bottom>
        <color indexed="63"/>
      </bottom>
    </border>
    <border>
      <left style="thin">
        <color indexed="8"/>
      </left>
      <right style="thin">
        <color indexed="8"/>
      </right>
      <top style="thin">
        <color indexed="8"/>
      </top>
      <bottom>
        <color indexed="63"/>
      </bottom>
    </border>
    <border>
      <left/>
      <right style="thin">
        <color indexed="8"/>
      </right>
      <top style="thin">
        <color indexed="8"/>
      </top>
      <bottom>
        <color indexed="63"/>
      </bottom>
    </border>
    <border>
      <left style="thin">
        <color indexed="8"/>
      </left>
      <right/>
      <top style="thin">
        <color indexed="8"/>
      </top>
      <bottom>
        <color indexed="63"/>
      </bottom>
    </border>
    <border>
      <left style="thin">
        <color indexed="8"/>
      </left>
      <right style="medium"/>
      <top style="thin">
        <color indexed="8"/>
      </top>
      <bottom>
        <color indexed="63"/>
      </bottom>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5" fillId="31" borderId="0" applyNumberFormat="0" applyBorder="0" applyAlignment="0" applyProtection="0"/>
    <xf numFmtId="0" fontId="3" fillId="0" borderId="0">
      <alignment/>
      <protection/>
    </xf>
    <xf numFmtId="0" fontId="2" fillId="32" borderId="4" applyNumberFormat="0" applyFont="0" applyAlignment="0" applyProtection="0"/>
    <xf numFmtId="9" fontId="2" fillId="0" borderId="0" applyFont="0" applyFill="0" applyBorder="0" applyAlignment="0" applyProtection="0"/>
    <xf numFmtId="0" fontId="46" fillId="21" borderId="5" applyNumberFormat="0" applyAlignment="0" applyProtection="0"/>
    <xf numFmtId="41" fontId="2" fillId="0" borderId="0" applyFont="0" applyFill="0" applyBorder="0" applyAlignment="0" applyProtection="0"/>
    <xf numFmtId="166" fontId="3"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2" fillId="0" borderId="0" applyFont="0" applyFill="0" applyBorder="0" applyAlignment="0" applyProtection="0"/>
  </cellStyleXfs>
  <cellXfs count="206">
    <xf numFmtId="0" fontId="0" fillId="0" borderId="0" xfId="0" applyAlignment="1">
      <alignment vertical="top"/>
    </xf>
    <xf numFmtId="166" fontId="5" fillId="0" borderId="0" xfId="50" applyNumberFormat="1" applyFont="1">
      <alignment/>
      <protection/>
    </xf>
    <xf numFmtId="166" fontId="5" fillId="0" borderId="0" xfId="50" applyNumberFormat="1" applyFont="1" applyBorder="1" applyAlignment="1">
      <alignment horizontal="center"/>
      <protection/>
    </xf>
    <xf numFmtId="166" fontId="5" fillId="0" borderId="0" xfId="50" applyNumberFormat="1" applyFont="1" applyBorder="1">
      <alignment/>
      <protection/>
    </xf>
    <xf numFmtId="166" fontId="5" fillId="0" borderId="0" xfId="50" applyNumberFormat="1" applyFont="1" applyBorder="1" applyAlignment="1">
      <alignment horizontal="right"/>
      <protection/>
    </xf>
    <xf numFmtId="167" fontId="5" fillId="0" borderId="0" xfId="50" applyNumberFormat="1" applyFont="1" applyBorder="1" applyAlignment="1">
      <alignment horizontal="right"/>
      <protection/>
    </xf>
    <xf numFmtId="166" fontId="4" fillId="0" borderId="0" xfId="50" applyNumberFormat="1" applyFont="1" applyBorder="1">
      <alignment/>
      <protection/>
    </xf>
    <xf numFmtId="166" fontId="4" fillId="0" borderId="10" xfId="55" applyNumberFormat="1" applyFont="1" applyFill="1" applyBorder="1" applyAlignment="1" applyProtection="1">
      <alignment/>
      <protection/>
    </xf>
    <xf numFmtId="0" fontId="5" fillId="0" borderId="0" xfId="50" applyNumberFormat="1" applyFont="1" applyFill="1" applyBorder="1">
      <alignment/>
      <protection/>
    </xf>
    <xf numFmtId="166" fontId="5" fillId="0" borderId="0" xfId="50" applyNumberFormat="1" applyFont="1" applyFill="1" applyBorder="1">
      <alignment/>
      <protection/>
    </xf>
    <xf numFmtId="166" fontId="5" fillId="0" borderId="10" xfId="55" applyNumberFormat="1" applyFont="1" applyFill="1" applyBorder="1" applyAlignment="1" applyProtection="1">
      <alignment/>
      <protection/>
    </xf>
    <xf numFmtId="166" fontId="5" fillId="0" borderId="0" xfId="50" applyNumberFormat="1" applyFont="1" applyFill="1">
      <alignment/>
      <protection/>
    </xf>
    <xf numFmtId="166" fontId="4" fillId="0" borderId="11" xfId="50" applyNumberFormat="1" applyFont="1" applyBorder="1">
      <alignment/>
      <protection/>
    </xf>
    <xf numFmtId="166" fontId="4" fillId="0" borderId="12" xfId="55" applyNumberFormat="1" applyFont="1" applyFill="1" applyBorder="1" applyAlignment="1" applyProtection="1">
      <alignment/>
      <protection/>
    </xf>
    <xf numFmtId="166" fontId="4" fillId="0" borderId="0" xfId="50" applyNumberFormat="1" applyFont="1">
      <alignment/>
      <protection/>
    </xf>
    <xf numFmtId="166" fontId="4" fillId="0" borderId="13" xfId="50" applyNumberFormat="1" applyFont="1" applyBorder="1">
      <alignment/>
      <protection/>
    </xf>
    <xf numFmtId="166" fontId="5" fillId="0" borderId="13" xfId="50" applyNumberFormat="1" applyFont="1" applyBorder="1">
      <alignment/>
      <protection/>
    </xf>
    <xf numFmtId="166" fontId="4" fillId="0" borderId="14" xfId="50" applyNumberFormat="1" applyFont="1" applyBorder="1">
      <alignment/>
      <protection/>
    </xf>
    <xf numFmtId="166" fontId="5" fillId="0" borderId="14" xfId="50" applyNumberFormat="1" applyFont="1" applyBorder="1">
      <alignment/>
      <protection/>
    </xf>
    <xf numFmtId="166" fontId="5" fillId="0" borderId="15" xfId="50" applyNumberFormat="1" applyFont="1" applyBorder="1">
      <alignment/>
      <protection/>
    </xf>
    <xf numFmtId="166" fontId="4" fillId="0" borderId="15" xfId="50" applyNumberFormat="1" applyFont="1" applyBorder="1">
      <alignment/>
      <protection/>
    </xf>
    <xf numFmtId="166" fontId="4" fillId="0" borderId="16" xfId="55" applyNumberFormat="1" applyFont="1" applyFill="1" applyBorder="1" applyAlignment="1" applyProtection="1">
      <alignment/>
      <protection/>
    </xf>
    <xf numFmtId="166" fontId="4" fillId="0" borderId="17" xfId="50" applyNumberFormat="1" applyFont="1" applyBorder="1">
      <alignment/>
      <protection/>
    </xf>
    <xf numFmtId="166" fontId="5" fillId="0" borderId="17" xfId="50" applyNumberFormat="1" applyFont="1" applyBorder="1">
      <alignment/>
      <protection/>
    </xf>
    <xf numFmtId="166" fontId="4" fillId="0" borderId="16" xfId="50" applyNumberFormat="1" applyFont="1" applyBorder="1">
      <alignment/>
      <protection/>
    </xf>
    <xf numFmtId="0" fontId="4" fillId="0" borderId="0" xfId="50" applyNumberFormat="1" applyFont="1" applyBorder="1" applyAlignment="1">
      <alignment wrapText="1"/>
      <protection/>
    </xf>
    <xf numFmtId="166" fontId="5" fillId="0" borderId="0" xfId="55" applyNumberFormat="1" applyFont="1" applyFill="1" applyBorder="1" applyAlignment="1" applyProtection="1">
      <alignment/>
      <protection/>
    </xf>
    <xf numFmtId="166" fontId="5" fillId="0" borderId="0" xfId="50" applyNumberFormat="1" applyFont="1" applyFill="1" applyBorder="1" applyAlignment="1">
      <alignment horizontal="center"/>
      <protection/>
    </xf>
    <xf numFmtId="166" fontId="4" fillId="0" borderId="0" xfId="50" applyNumberFormat="1" applyFont="1" applyFill="1" applyBorder="1">
      <alignment/>
      <protection/>
    </xf>
    <xf numFmtId="166" fontId="4" fillId="0" borderId="18" xfId="50" applyNumberFormat="1" applyFont="1" applyBorder="1">
      <alignment/>
      <protection/>
    </xf>
    <xf numFmtId="166" fontId="4" fillId="0" borderId="19" xfId="55" applyNumberFormat="1" applyFont="1" applyFill="1" applyBorder="1" applyAlignment="1" applyProtection="1">
      <alignment horizontal="center"/>
      <protection/>
    </xf>
    <xf numFmtId="0" fontId="5" fillId="0" borderId="0" xfId="50" applyNumberFormat="1" applyFont="1">
      <alignment/>
      <protection/>
    </xf>
    <xf numFmtId="166" fontId="5" fillId="0" borderId="0" xfId="50" applyNumberFormat="1" applyFont="1" applyAlignment="1">
      <alignment horizontal="left"/>
      <protection/>
    </xf>
    <xf numFmtId="166" fontId="5" fillId="0" borderId="0" xfId="50" applyNumberFormat="1" applyFont="1" applyAlignment="1">
      <alignment horizontal="center"/>
      <protection/>
    </xf>
    <xf numFmtId="0" fontId="5" fillId="0" borderId="0" xfId="50" applyFont="1">
      <alignment/>
      <protection/>
    </xf>
    <xf numFmtId="0" fontId="5" fillId="0" borderId="0" xfId="50" applyFont="1" applyFill="1">
      <alignment/>
      <protection/>
    </xf>
    <xf numFmtId="166" fontId="5" fillId="0" borderId="0" xfId="55" applyFont="1" applyFill="1" applyBorder="1" applyAlignment="1" applyProtection="1">
      <alignment/>
      <protection/>
    </xf>
    <xf numFmtId="0" fontId="5" fillId="0" borderId="0" xfId="50" applyFont="1" applyBorder="1" applyAlignment="1">
      <alignment horizontal="center"/>
      <protection/>
    </xf>
    <xf numFmtId="166" fontId="4" fillId="0" borderId="20" xfId="50" applyNumberFormat="1" applyFont="1" applyBorder="1">
      <alignment/>
      <protection/>
    </xf>
    <xf numFmtId="166" fontId="5" fillId="0" borderId="20" xfId="50" applyNumberFormat="1" applyFont="1" applyBorder="1">
      <alignment/>
      <protection/>
    </xf>
    <xf numFmtId="166" fontId="5" fillId="0" borderId="20" xfId="50" applyNumberFormat="1" applyFont="1" applyFill="1" applyBorder="1">
      <alignment/>
      <protection/>
    </xf>
    <xf numFmtId="166" fontId="4" fillId="0" borderId="21" xfId="50" applyNumberFormat="1" applyFont="1" applyBorder="1">
      <alignment/>
      <protection/>
    </xf>
    <xf numFmtId="166" fontId="4" fillId="0" borderId="22" xfId="50" applyNumberFormat="1" applyFont="1" applyBorder="1">
      <alignment/>
      <protection/>
    </xf>
    <xf numFmtId="166" fontId="4" fillId="0" borderId="23" xfId="50" applyNumberFormat="1" applyFont="1" applyBorder="1">
      <alignment/>
      <protection/>
    </xf>
    <xf numFmtId="166" fontId="4" fillId="0" borderId="24" xfId="50" applyNumberFormat="1" applyFont="1" applyBorder="1">
      <alignment/>
      <protection/>
    </xf>
    <xf numFmtId="166" fontId="4" fillId="0" borderId="25" xfId="50" applyNumberFormat="1" applyFont="1" applyBorder="1">
      <alignment/>
      <protection/>
    </xf>
    <xf numFmtId="166" fontId="5" fillId="0" borderId="25" xfId="50" applyNumberFormat="1" applyFont="1" applyFill="1" applyBorder="1">
      <alignment/>
      <protection/>
    </xf>
    <xf numFmtId="166" fontId="5" fillId="0" borderId="25" xfId="50" applyNumberFormat="1" applyFont="1" applyBorder="1">
      <alignment/>
      <protection/>
    </xf>
    <xf numFmtId="166" fontId="4" fillId="0" borderId="26" xfId="50" applyNumberFormat="1" applyFont="1" applyBorder="1">
      <alignment/>
      <protection/>
    </xf>
    <xf numFmtId="166" fontId="4" fillId="0" borderId="27" xfId="50" applyNumberFormat="1" applyFont="1" applyBorder="1">
      <alignment/>
      <protection/>
    </xf>
    <xf numFmtId="166" fontId="4" fillId="0" borderId="24" xfId="55" applyNumberFormat="1" applyFont="1" applyFill="1" applyBorder="1" applyAlignment="1" applyProtection="1">
      <alignment/>
      <protection/>
    </xf>
    <xf numFmtId="166" fontId="4" fillId="0" borderId="25" xfId="50" applyNumberFormat="1" applyFont="1" applyFill="1" applyBorder="1" applyAlignment="1">
      <alignment horizontal="center"/>
      <protection/>
    </xf>
    <xf numFmtId="166" fontId="4" fillId="0" borderId="28" xfId="50" applyNumberFormat="1" applyFont="1" applyFill="1" applyBorder="1" applyAlignment="1">
      <alignment horizontal="center"/>
      <protection/>
    </xf>
    <xf numFmtId="166" fontId="4" fillId="0" borderId="29" xfId="50" applyNumberFormat="1" applyFont="1" applyBorder="1">
      <alignment/>
      <protection/>
    </xf>
    <xf numFmtId="166" fontId="4" fillId="0" borderId="25" xfId="55" applyNumberFormat="1" applyFont="1" applyFill="1" applyBorder="1" applyAlignment="1" applyProtection="1">
      <alignment/>
      <protection/>
    </xf>
    <xf numFmtId="0" fontId="4" fillId="0" borderId="21" xfId="50" applyNumberFormat="1" applyFont="1" applyBorder="1">
      <alignment/>
      <protection/>
    </xf>
    <xf numFmtId="166" fontId="4" fillId="0" borderId="30" xfId="50" applyNumberFormat="1" applyFont="1" applyBorder="1">
      <alignment/>
      <protection/>
    </xf>
    <xf numFmtId="166" fontId="4" fillId="0" borderId="30" xfId="50" applyNumberFormat="1" applyFont="1" applyBorder="1" applyAlignment="1">
      <alignment horizontal="center" wrapText="1"/>
      <protection/>
    </xf>
    <xf numFmtId="166" fontId="4" fillId="0" borderId="30" xfId="50" applyNumberFormat="1" applyFont="1" applyBorder="1" applyAlignment="1">
      <alignment horizontal="center" vertical="center" wrapText="1"/>
      <protection/>
    </xf>
    <xf numFmtId="0" fontId="4" fillId="0" borderId="31" xfId="50" applyFont="1" applyBorder="1" applyAlignment="1">
      <alignment/>
      <protection/>
    </xf>
    <xf numFmtId="166" fontId="4" fillId="0" borderId="31" xfId="50" applyNumberFormat="1" applyFont="1" applyBorder="1" applyAlignment="1">
      <alignment horizontal="right"/>
      <protection/>
    </xf>
    <xf numFmtId="166" fontId="4" fillId="0" borderId="10" xfId="50" applyNumberFormat="1" applyFont="1" applyBorder="1" applyAlignment="1">
      <alignment horizontal="center"/>
      <protection/>
    </xf>
    <xf numFmtId="0" fontId="4" fillId="0" borderId="10" xfId="50" applyNumberFormat="1" applyFont="1" applyBorder="1" applyAlignment="1">
      <alignment horizontal="center"/>
      <protection/>
    </xf>
    <xf numFmtId="166" fontId="4" fillId="0" borderId="10" xfId="50" applyNumberFormat="1" applyFont="1" applyBorder="1" applyAlignment="1">
      <alignment horizontal="center" vertical="top"/>
      <protection/>
    </xf>
    <xf numFmtId="166" fontId="4" fillId="0" borderId="32" xfId="50" applyNumberFormat="1" applyFont="1" applyBorder="1" applyAlignment="1">
      <alignment horizontal="center"/>
      <protection/>
    </xf>
    <xf numFmtId="166" fontId="5" fillId="0" borderId="33" xfId="50" applyNumberFormat="1" applyFont="1" applyBorder="1">
      <alignment/>
      <protection/>
    </xf>
    <xf numFmtId="166" fontId="5" fillId="0" borderId="34" xfId="50" applyNumberFormat="1" applyFont="1" applyBorder="1">
      <alignment/>
      <protection/>
    </xf>
    <xf numFmtId="0" fontId="9" fillId="0" borderId="0" xfId="0" applyFont="1" applyAlignment="1">
      <alignment horizontal="center"/>
    </xf>
    <xf numFmtId="0" fontId="10" fillId="0" borderId="0" xfId="0" applyFont="1" applyFill="1" applyAlignment="1">
      <alignment vertical="center"/>
    </xf>
    <xf numFmtId="4" fontId="11" fillId="0" borderId="0" xfId="0" applyNumberFormat="1" applyFont="1" applyAlignment="1">
      <alignment/>
    </xf>
    <xf numFmtId="4" fontId="12" fillId="0" borderId="0" xfId="0" applyNumberFormat="1" applyFont="1" applyBorder="1" applyAlignment="1">
      <alignment horizontal="center" vertical="center"/>
    </xf>
    <xf numFmtId="0" fontId="12" fillId="0" borderId="0" xfId="0" applyFont="1" applyAlignment="1">
      <alignment horizontal="center"/>
    </xf>
    <xf numFmtId="4" fontId="12" fillId="0" borderId="0" xfId="0" applyNumberFormat="1" applyFont="1" applyAlignment="1">
      <alignment horizontal="center" vertical="center"/>
    </xf>
    <xf numFmtId="4" fontId="12" fillId="0" borderId="0" xfId="0" applyNumberFormat="1" applyFont="1" applyAlignment="1">
      <alignment vertical="center"/>
    </xf>
    <xf numFmtId="0" fontId="1" fillId="0" borderId="0" xfId="0" applyFont="1" applyAlignment="1">
      <alignment vertical="center"/>
    </xf>
    <xf numFmtId="166" fontId="5" fillId="0" borderId="0" xfId="50" applyNumberFormat="1" applyFont="1" applyAlignment="1">
      <alignment/>
      <protection/>
    </xf>
    <xf numFmtId="0" fontId="13" fillId="0" borderId="0" xfId="0" applyFont="1" applyAlignment="1">
      <alignment vertical="center"/>
    </xf>
    <xf numFmtId="0" fontId="11" fillId="0" borderId="0" xfId="0" applyFont="1" applyAlignment="1">
      <alignment vertical="center"/>
    </xf>
    <xf numFmtId="166" fontId="4" fillId="0" borderId="35" xfId="50" applyNumberFormat="1" applyFont="1" applyBorder="1">
      <alignment/>
      <protection/>
    </xf>
    <xf numFmtId="166" fontId="5" fillId="0" borderId="36" xfId="50" applyNumberFormat="1" applyFont="1" applyBorder="1">
      <alignment/>
      <protection/>
    </xf>
    <xf numFmtId="166" fontId="5" fillId="0" borderId="35" xfId="50" applyNumberFormat="1" applyFont="1" applyBorder="1">
      <alignment/>
      <protection/>
    </xf>
    <xf numFmtId="166" fontId="5" fillId="0" borderId="37" xfId="50" applyNumberFormat="1" applyFont="1" applyBorder="1">
      <alignment/>
      <protection/>
    </xf>
    <xf numFmtId="166" fontId="5" fillId="0" borderId="38" xfId="50" applyNumberFormat="1" applyFont="1" applyBorder="1">
      <alignment/>
      <protection/>
    </xf>
    <xf numFmtId="166" fontId="5" fillId="0" borderId="39" xfId="50" applyNumberFormat="1" applyFont="1" applyBorder="1">
      <alignment/>
      <protection/>
    </xf>
    <xf numFmtId="166" fontId="8" fillId="0" borderId="0" xfId="50" applyNumberFormat="1" applyFont="1" applyAlignment="1">
      <alignment horizontal="center"/>
      <protection/>
    </xf>
    <xf numFmtId="166" fontId="8" fillId="0" borderId="0" xfId="50" applyNumberFormat="1" applyFont="1" applyAlignment="1">
      <alignment/>
      <protection/>
    </xf>
    <xf numFmtId="166" fontId="4" fillId="33" borderId="29" xfId="50" applyNumberFormat="1" applyFont="1" applyFill="1" applyBorder="1" applyAlignment="1">
      <alignment horizontal="center"/>
      <protection/>
    </xf>
    <xf numFmtId="166" fontId="4" fillId="0" borderId="40" xfId="55" applyNumberFormat="1" applyFont="1" applyFill="1" applyBorder="1" applyAlignment="1" applyProtection="1">
      <alignment horizontal="right"/>
      <protection/>
    </xf>
    <xf numFmtId="166" fontId="4" fillId="0" borderId="41" xfId="55" applyNumberFormat="1" applyFont="1" applyFill="1" applyBorder="1" applyAlignment="1" applyProtection="1">
      <alignment/>
      <protection/>
    </xf>
    <xf numFmtId="0" fontId="4" fillId="0" borderId="42" xfId="50" applyNumberFormat="1" applyFont="1" applyBorder="1" applyAlignment="1">
      <alignment horizontal="center" vertical="center"/>
      <protection/>
    </xf>
    <xf numFmtId="166" fontId="4" fillId="0" borderId="43" xfId="50" applyNumberFormat="1" applyFont="1" applyBorder="1" applyAlignment="1">
      <alignment horizontal="center"/>
      <protection/>
    </xf>
    <xf numFmtId="166" fontId="5" fillId="34" borderId="0" xfId="50" applyNumberFormat="1" applyFont="1" applyFill="1">
      <alignment/>
      <protection/>
    </xf>
    <xf numFmtId="166" fontId="5" fillId="0" borderId="25" xfId="55" applyNumberFormat="1" applyFont="1" applyFill="1" applyBorder="1" applyAlignment="1" applyProtection="1">
      <alignment/>
      <protection/>
    </xf>
    <xf numFmtId="166" fontId="4" fillId="0" borderId="33" xfId="50" applyNumberFormat="1" applyFont="1" applyBorder="1">
      <alignment/>
      <protection/>
    </xf>
    <xf numFmtId="166" fontId="5" fillId="34" borderId="20" xfId="50" applyNumberFormat="1" applyFont="1" applyFill="1" applyBorder="1">
      <alignment/>
      <protection/>
    </xf>
    <xf numFmtId="166" fontId="5" fillId="34" borderId="0" xfId="50" applyNumberFormat="1" applyFont="1" applyFill="1" applyBorder="1">
      <alignment/>
      <protection/>
    </xf>
    <xf numFmtId="0" fontId="5" fillId="34" borderId="0" xfId="50" applyNumberFormat="1" applyFont="1" applyFill="1" applyBorder="1">
      <alignment/>
      <protection/>
    </xf>
    <xf numFmtId="166" fontId="4" fillId="34" borderId="0" xfId="50" applyNumberFormat="1" applyFont="1" applyFill="1" applyBorder="1">
      <alignment/>
      <protection/>
    </xf>
    <xf numFmtId="166" fontId="4" fillId="0" borderId="30" xfId="50" applyNumberFormat="1" applyFont="1" applyFill="1" applyBorder="1">
      <alignment/>
      <protection/>
    </xf>
    <xf numFmtId="166" fontId="4" fillId="0" borderId="0" xfId="50" applyNumberFormat="1" applyFont="1" applyFill="1">
      <alignment/>
      <protection/>
    </xf>
    <xf numFmtId="166" fontId="5" fillId="0" borderId="0" xfId="50" applyNumberFormat="1" applyFont="1" applyFill="1" applyAlignment="1">
      <alignment horizontal="left"/>
      <protection/>
    </xf>
    <xf numFmtId="166" fontId="4" fillId="0" borderId="44" xfId="55" applyNumberFormat="1" applyFont="1" applyFill="1" applyBorder="1" applyAlignment="1" applyProtection="1">
      <alignment horizontal="right"/>
      <protection/>
    </xf>
    <xf numFmtId="166" fontId="4" fillId="0" borderId="45" xfId="55" applyNumberFormat="1" applyFont="1" applyFill="1" applyBorder="1" applyAlignment="1" applyProtection="1">
      <alignment horizontal="right"/>
      <protection/>
    </xf>
    <xf numFmtId="166" fontId="5" fillId="0" borderId="25" xfId="50" applyNumberFormat="1" applyFont="1" applyBorder="1" applyAlignment="1">
      <alignment horizontal="right"/>
      <protection/>
    </xf>
    <xf numFmtId="0" fontId="15" fillId="0" borderId="0" xfId="0" applyFont="1" applyAlignment="1">
      <alignment/>
    </xf>
    <xf numFmtId="0" fontId="15" fillId="0" borderId="0" xfId="0" applyFont="1" applyAlignment="1">
      <alignment vertical="center"/>
    </xf>
    <xf numFmtId="0" fontId="16" fillId="0" borderId="0" xfId="0" applyFont="1" applyAlignment="1">
      <alignment horizontal="center" vertical="center"/>
    </xf>
    <xf numFmtId="0" fontId="2" fillId="0" borderId="0" xfId="0" applyFont="1" applyAlignment="1">
      <alignment horizontal="center" vertical="center"/>
    </xf>
    <xf numFmtId="0" fontId="4" fillId="0" borderId="20" xfId="50" applyNumberFormat="1" applyFont="1" applyFill="1" applyBorder="1" applyAlignment="1">
      <alignment wrapText="1"/>
      <protection/>
    </xf>
    <xf numFmtId="0" fontId="4" fillId="0" borderId="46" xfId="50" applyNumberFormat="1" applyFont="1" applyFill="1" applyBorder="1" applyAlignment="1">
      <alignment wrapText="1"/>
      <protection/>
    </xf>
    <xf numFmtId="166" fontId="4" fillId="0" borderId="47" xfId="50" applyNumberFormat="1" applyFont="1" applyFill="1" applyBorder="1" applyAlignment="1">
      <alignment horizontal="right"/>
      <protection/>
    </xf>
    <xf numFmtId="166" fontId="5" fillId="0" borderId="33" xfId="50" applyNumberFormat="1" applyFont="1" applyFill="1" applyBorder="1">
      <alignment/>
      <protection/>
    </xf>
    <xf numFmtId="166" fontId="4" fillId="34" borderId="10" xfId="55" applyNumberFormat="1" applyFont="1" applyFill="1" applyBorder="1" applyAlignment="1" applyProtection="1">
      <alignment/>
      <protection/>
    </xf>
    <xf numFmtId="166" fontId="5" fillId="34" borderId="10" xfId="55" applyNumberFormat="1" applyFont="1" applyFill="1" applyBorder="1" applyAlignment="1" applyProtection="1">
      <alignment/>
      <protection/>
    </xf>
    <xf numFmtId="166" fontId="4" fillId="34" borderId="13" xfId="55" applyNumberFormat="1" applyFont="1" applyFill="1" applyBorder="1" applyAlignment="1" applyProtection="1">
      <alignment/>
      <protection/>
    </xf>
    <xf numFmtId="166" fontId="5" fillId="34" borderId="13" xfId="55" applyNumberFormat="1" applyFont="1" applyFill="1" applyBorder="1" applyAlignment="1" applyProtection="1">
      <alignment/>
      <protection/>
    </xf>
    <xf numFmtId="166" fontId="5" fillId="34" borderId="15" xfId="55" applyNumberFormat="1" applyFont="1" applyFill="1" applyBorder="1" applyAlignment="1" applyProtection="1">
      <alignment/>
      <protection/>
    </xf>
    <xf numFmtId="166" fontId="4" fillId="34" borderId="48" xfId="50" applyNumberFormat="1" applyFont="1" applyFill="1" applyBorder="1">
      <alignment/>
      <protection/>
    </xf>
    <xf numFmtId="166" fontId="4" fillId="34" borderId="19" xfId="50" applyNumberFormat="1" applyFont="1" applyFill="1" applyBorder="1">
      <alignment/>
      <protection/>
    </xf>
    <xf numFmtId="0" fontId="8" fillId="0" borderId="0" xfId="0" applyFont="1" applyFill="1" applyAlignment="1">
      <alignment horizontal="center"/>
    </xf>
    <xf numFmtId="0" fontId="54" fillId="0" borderId="0" xfId="0" applyFont="1" applyFill="1" applyAlignment="1">
      <alignment horizontal="center"/>
    </xf>
    <xf numFmtId="4" fontId="3" fillId="0" borderId="0" xfId="0" applyNumberFormat="1" applyFont="1" applyFill="1" applyBorder="1" applyAlignment="1">
      <alignment horizontal="center" vertical="center"/>
    </xf>
    <xf numFmtId="0" fontId="55" fillId="0" borderId="0" xfId="0" applyFont="1" applyFill="1" applyAlignment="1">
      <alignment horizontal="center"/>
    </xf>
    <xf numFmtId="4" fontId="3"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0" fontId="2" fillId="0" borderId="0" xfId="0" applyFont="1" applyFill="1" applyAlignment="1">
      <alignment vertical="center"/>
    </xf>
    <xf numFmtId="166" fontId="5" fillId="0" borderId="44" xfId="50" applyNumberFormat="1" applyFont="1" applyFill="1" applyBorder="1" applyAlignment="1">
      <alignment/>
      <protection/>
    </xf>
    <xf numFmtId="166" fontId="5" fillId="0" borderId="49" xfId="55" applyNumberFormat="1" applyFont="1" applyFill="1" applyBorder="1" applyAlignment="1" applyProtection="1">
      <alignment horizontal="center"/>
      <protection/>
    </xf>
    <xf numFmtId="166" fontId="5" fillId="0" borderId="45" xfId="55" applyNumberFormat="1" applyFont="1" applyFill="1" applyBorder="1" applyAlignment="1" applyProtection="1">
      <alignment horizontal="center"/>
      <protection/>
    </xf>
    <xf numFmtId="166" fontId="5" fillId="0" borderId="47" xfId="50" applyNumberFormat="1" applyFont="1" applyFill="1" applyBorder="1" applyAlignment="1">
      <alignment horizontal="right"/>
      <protection/>
    </xf>
    <xf numFmtId="166" fontId="5" fillId="0" borderId="50" xfId="50" applyNumberFormat="1" applyFont="1" applyFill="1" applyBorder="1" applyAlignment="1">
      <alignment horizontal="right"/>
      <protection/>
    </xf>
    <xf numFmtId="166" fontId="4" fillId="0" borderId="25" xfId="50" applyNumberFormat="1" applyFont="1" applyBorder="1" applyAlignment="1">
      <alignment horizontal="center" vertical="center"/>
      <protection/>
    </xf>
    <xf numFmtId="166" fontId="4" fillId="0" borderId="51" xfId="50" applyNumberFormat="1" applyFont="1" applyBorder="1" applyAlignment="1">
      <alignment horizontal="center" vertical="center"/>
      <protection/>
    </xf>
    <xf numFmtId="166" fontId="4" fillId="0" borderId="32" xfId="50" applyNumberFormat="1" applyFont="1" applyFill="1" applyBorder="1" applyAlignment="1">
      <alignment horizontal="center" vertical="top"/>
      <protection/>
    </xf>
    <xf numFmtId="166" fontId="4" fillId="0" borderId="32" xfId="50" applyNumberFormat="1" applyFont="1" applyFill="1" applyBorder="1" applyAlignment="1">
      <alignment horizontal="center"/>
      <protection/>
    </xf>
    <xf numFmtId="166" fontId="4" fillId="0" borderId="10" xfId="55" applyNumberFormat="1" applyFont="1" applyFill="1" applyBorder="1" applyAlignment="1" applyProtection="1">
      <alignment horizontal="right"/>
      <protection/>
    </xf>
    <xf numFmtId="166" fontId="4" fillId="0" borderId="52" xfId="55" applyNumberFormat="1" applyFont="1" applyFill="1" applyBorder="1" applyAlignment="1" applyProtection="1">
      <alignment horizontal="center" vertical="center"/>
      <protection/>
    </xf>
    <xf numFmtId="166" fontId="4" fillId="0" borderId="53" xfId="55" applyNumberFormat="1" applyFont="1" applyFill="1" applyBorder="1" applyAlignment="1" applyProtection="1">
      <alignment horizontal="center" vertical="center"/>
      <protection/>
    </xf>
    <xf numFmtId="166" fontId="5" fillId="0" borderId="10" xfId="55" applyNumberFormat="1" applyFont="1" applyFill="1" applyBorder="1" applyAlignment="1" applyProtection="1">
      <alignment horizontal="right"/>
      <protection/>
    </xf>
    <xf numFmtId="0" fontId="4" fillId="0" borderId="0" xfId="50" applyNumberFormat="1" applyFont="1" applyBorder="1" applyAlignment="1">
      <alignment horizontal="center"/>
      <protection/>
    </xf>
    <xf numFmtId="0" fontId="8" fillId="0" borderId="0" xfId="50" applyNumberFormat="1" applyFont="1" applyBorder="1" applyAlignment="1">
      <alignment horizontal="center"/>
      <protection/>
    </xf>
    <xf numFmtId="166" fontId="8" fillId="0" borderId="0" xfId="50" applyNumberFormat="1" applyFont="1" applyBorder="1" applyAlignment="1">
      <alignment horizontal="center"/>
      <protection/>
    </xf>
    <xf numFmtId="166" fontId="3" fillId="0" borderId="0" xfId="50" applyNumberFormat="1" applyFont="1" applyBorder="1" applyAlignment="1">
      <alignment horizontal="center"/>
      <protection/>
    </xf>
    <xf numFmtId="49" fontId="8" fillId="0" borderId="0" xfId="50" applyNumberFormat="1" applyFont="1" applyBorder="1" applyAlignment="1">
      <alignment horizontal="center"/>
      <protection/>
    </xf>
    <xf numFmtId="166" fontId="4" fillId="0" borderId="0" xfId="50" applyNumberFormat="1" applyFont="1" applyBorder="1" applyAlignment="1">
      <alignment horizontal="left"/>
      <protection/>
    </xf>
    <xf numFmtId="166" fontId="4" fillId="0" borderId="54" xfId="50" applyNumberFormat="1" applyFont="1" applyBorder="1" applyAlignment="1">
      <alignment horizontal="center" vertical="center"/>
      <protection/>
    </xf>
    <xf numFmtId="166" fontId="4" fillId="0" borderId="55" xfId="50" applyNumberFormat="1" applyFont="1" applyBorder="1" applyAlignment="1">
      <alignment horizontal="center" vertical="center"/>
      <protection/>
    </xf>
    <xf numFmtId="166" fontId="4" fillId="0" borderId="56" xfId="50" applyNumberFormat="1" applyFont="1" applyBorder="1" applyAlignment="1">
      <alignment horizontal="center" vertical="center"/>
      <protection/>
    </xf>
    <xf numFmtId="166" fontId="4" fillId="0" borderId="57" xfId="50" applyNumberFormat="1" applyFont="1" applyBorder="1" applyAlignment="1">
      <alignment horizontal="center" vertical="center"/>
      <protection/>
    </xf>
    <xf numFmtId="166" fontId="4" fillId="0" borderId="31" xfId="50" applyNumberFormat="1" applyFont="1" applyBorder="1" applyAlignment="1">
      <alignment horizontal="center"/>
      <protection/>
    </xf>
    <xf numFmtId="166" fontId="4" fillId="0" borderId="10" xfId="50" applyNumberFormat="1" applyFont="1" applyFill="1" applyBorder="1" applyAlignment="1">
      <alignment horizontal="center" vertical="top"/>
      <protection/>
    </xf>
    <xf numFmtId="166" fontId="5" fillId="0" borderId="0" xfId="50" applyNumberFormat="1" applyFont="1" applyBorder="1" applyAlignment="1">
      <alignment horizontal="left"/>
      <protection/>
    </xf>
    <xf numFmtId="166" fontId="5" fillId="0" borderId="13" xfId="50" applyNumberFormat="1" applyFont="1" applyBorder="1" applyAlignment="1">
      <alignment horizontal="left"/>
      <protection/>
    </xf>
    <xf numFmtId="166" fontId="5" fillId="0" borderId="44" xfId="55" applyNumberFormat="1" applyFont="1" applyFill="1" applyBorder="1" applyAlignment="1" applyProtection="1">
      <alignment horizontal="center"/>
      <protection/>
    </xf>
    <xf numFmtId="166" fontId="5" fillId="0" borderId="13" xfId="55" applyNumberFormat="1" applyFont="1" applyFill="1" applyBorder="1" applyAlignment="1" applyProtection="1">
      <alignment horizontal="center"/>
      <protection/>
    </xf>
    <xf numFmtId="166" fontId="5" fillId="34" borderId="10" xfId="55" applyNumberFormat="1" applyFont="1" applyFill="1" applyBorder="1" applyAlignment="1" applyProtection="1">
      <alignment horizontal="right"/>
      <protection/>
    </xf>
    <xf numFmtId="166" fontId="4" fillId="0" borderId="12" xfId="55" applyNumberFormat="1" applyFont="1" applyFill="1" applyBorder="1" applyAlignment="1" applyProtection="1">
      <alignment/>
      <protection/>
    </xf>
    <xf numFmtId="166" fontId="5" fillId="0" borderId="48" xfId="55" applyNumberFormat="1" applyFont="1" applyFill="1" applyBorder="1" applyAlignment="1" applyProtection="1">
      <alignment horizontal="right"/>
      <protection/>
    </xf>
    <xf numFmtId="0" fontId="10" fillId="0" borderId="0" xfId="0" applyFont="1" applyFill="1" applyAlignment="1">
      <alignment horizontal="left" vertical="top" wrapText="1"/>
    </xf>
    <xf numFmtId="166" fontId="4" fillId="0" borderId="48" xfId="55" applyNumberFormat="1" applyFont="1" applyFill="1" applyBorder="1" applyAlignment="1" applyProtection="1">
      <alignment/>
      <protection/>
    </xf>
    <xf numFmtId="166" fontId="7" fillId="0" borderId="16" xfId="55" applyNumberFormat="1" applyFont="1" applyFill="1" applyBorder="1" applyAlignment="1" applyProtection="1">
      <alignment/>
      <protection/>
    </xf>
    <xf numFmtId="166" fontId="56" fillId="0" borderId="16" xfId="55" applyNumberFormat="1" applyFont="1" applyFill="1" applyBorder="1" applyAlignment="1" applyProtection="1">
      <alignment/>
      <protection/>
    </xf>
    <xf numFmtId="0" fontId="4" fillId="0" borderId="0" xfId="50" applyNumberFormat="1" applyFont="1" applyFill="1" applyBorder="1" applyAlignment="1">
      <alignment wrapText="1"/>
      <protection/>
    </xf>
    <xf numFmtId="166" fontId="5" fillId="0" borderId="10" xfId="50" applyNumberFormat="1" applyFont="1" applyFill="1" applyBorder="1" applyAlignment="1">
      <alignment horizontal="center"/>
      <protection/>
    </xf>
    <xf numFmtId="0" fontId="5" fillId="0" borderId="58" xfId="50" applyNumberFormat="1" applyFont="1" applyFill="1" applyBorder="1" applyAlignment="1">
      <alignment wrapText="1"/>
      <protection/>
    </xf>
    <xf numFmtId="166" fontId="4" fillId="0" borderId="59" xfId="50" applyNumberFormat="1" applyFont="1" applyBorder="1" applyAlignment="1">
      <alignment horizontal="center" vertical="center" wrapText="1"/>
      <protection/>
    </xf>
    <xf numFmtId="166" fontId="4" fillId="0" borderId="34" xfId="50" applyNumberFormat="1" applyFont="1" applyBorder="1" applyAlignment="1">
      <alignment horizontal="center" vertical="center" wrapText="1"/>
      <protection/>
    </xf>
    <xf numFmtId="0" fontId="10" fillId="34" borderId="0" xfId="0" applyFont="1" applyFill="1" applyAlignment="1">
      <alignment horizontal="left" vertical="top" wrapText="1"/>
    </xf>
    <xf numFmtId="0" fontId="57" fillId="34" borderId="0" xfId="0" applyFont="1" applyFill="1" applyAlignment="1">
      <alignment horizontal="left" vertical="top"/>
    </xf>
    <xf numFmtId="166" fontId="4" fillId="0" borderId="30" xfId="50" applyNumberFormat="1" applyFont="1" applyBorder="1" applyAlignment="1">
      <alignment horizontal="center" vertical="center"/>
      <protection/>
    </xf>
    <xf numFmtId="166" fontId="4" fillId="0" borderId="30" xfId="50" applyNumberFormat="1" applyFont="1" applyBorder="1" applyAlignment="1">
      <alignment horizontal="center"/>
      <protection/>
    </xf>
    <xf numFmtId="166" fontId="4" fillId="0" borderId="60" xfId="50" applyNumberFormat="1" applyFont="1" applyBorder="1" applyAlignment="1">
      <alignment horizontal="left"/>
      <protection/>
    </xf>
    <xf numFmtId="166" fontId="4" fillId="0" borderId="61" xfId="50" applyNumberFormat="1" applyFont="1" applyBorder="1" applyAlignment="1">
      <alignment horizontal="left"/>
      <protection/>
    </xf>
    <xf numFmtId="4" fontId="12" fillId="0" borderId="0" xfId="0" applyNumberFormat="1" applyFont="1" applyAlignment="1">
      <alignment horizontal="center" vertical="center"/>
    </xf>
    <xf numFmtId="166" fontId="4" fillId="0" borderId="62" xfId="50" applyNumberFormat="1" applyFont="1" applyBorder="1" applyAlignment="1">
      <alignment horizontal="center"/>
      <protection/>
    </xf>
    <xf numFmtId="166" fontId="4" fillId="0" borderId="63" xfId="50" applyNumberFormat="1" applyFont="1" applyBorder="1" applyAlignment="1">
      <alignment horizontal="center"/>
      <protection/>
    </xf>
    <xf numFmtId="166" fontId="4" fillId="0" borderId="64" xfId="50" applyNumberFormat="1" applyFont="1" applyBorder="1" applyAlignment="1">
      <alignment horizontal="center" vertical="center" wrapText="1"/>
      <protection/>
    </xf>
    <xf numFmtId="166" fontId="4" fillId="0" borderId="65" xfId="50" applyNumberFormat="1" applyFont="1" applyBorder="1" applyAlignment="1">
      <alignment horizontal="center" vertical="center"/>
      <protection/>
    </xf>
    <xf numFmtId="166" fontId="4" fillId="0" borderId="66" xfId="50" applyNumberFormat="1" applyFont="1" applyBorder="1" applyAlignment="1">
      <alignment horizontal="center" vertical="center"/>
      <protection/>
    </xf>
    <xf numFmtId="166" fontId="4" fillId="0" borderId="67" xfId="50" applyNumberFormat="1" applyFont="1" applyBorder="1" applyAlignment="1">
      <alignment horizontal="center" vertical="center"/>
      <protection/>
    </xf>
    <xf numFmtId="166" fontId="4" fillId="0" borderId="45" xfId="50" applyNumberFormat="1" applyFont="1" applyBorder="1" applyAlignment="1">
      <alignment horizontal="center" vertical="center"/>
      <protection/>
    </xf>
    <xf numFmtId="0" fontId="57" fillId="0" borderId="0" xfId="0" applyFont="1" applyFill="1" applyAlignment="1">
      <alignment horizontal="left" vertical="top"/>
    </xf>
    <xf numFmtId="166" fontId="5" fillId="0" borderId="49" xfId="55" applyNumberFormat="1" applyFont="1" applyFill="1" applyBorder="1" applyAlignment="1" applyProtection="1">
      <alignment horizontal="center" vertical="center"/>
      <protection/>
    </xf>
    <xf numFmtId="166" fontId="5" fillId="0" borderId="45" xfId="55" applyNumberFormat="1" applyFont="1" applyFill="1" applyBorder="1" applyAlignment="1" applyProtection="1">
      <alignment horizontal="center" vertical="center"/>
      <protection/>
    </xf>
    <xf numFmtId="166" fontId="4" fillId="0" borderId="64" xfId="55" applyNumberFormat="1" applyFont="1" applyFill="1" applyBorder="1" applyAlignment="1" applyProtection="1">
      <alignment vertical="center"/>
      <protection/>
    </xf>
    <xf numFmtId="166" fontId="4" fillId="0" borderId="68" xfId="50" applyNumberFormat="1" applyFont="1" applyBorder="1">
      <alignment/>
      <protection/>
    </xf>
    <xf numFmtId="166" fontId="4" fillId="0" borderId="69" xfId="50" applyNumberFormat="1" applyFont="1" applyBorder="1">
      <alignment/>
      <protection/>
    </xf>
    <xf numFmtId="166" fontId="4" fillId="0" borderId="70" xfId="55" applyNumberFormat="1" applyFont="1" applyFill="1" applyBorder="1" applyAlignment="1" applyProtection="1">
      <alignment/>
      <protection/>
    </xf>
    <xf numFmtId="166" fontId="4" fillId="34" borderId="70" xfId="50" applyNumberFormat="1" applyFont="1" applyFill="1" applyBorder="1">
      <alignment/>
      <protection/>
    </xf>
    <xf numFmtId="166" fontId="5" fillId="0" borderId="44" xfId="55" applyNumberFormat="1" applyFont="1" applyFill="1" applyBorder="1" applyAlignment="1" applyProtection="1">
      <alignment horizontal="center" vertical="center"/>
      <protection/>
    </xf>
    <xf numFmtId="166" fontId="5" fillId="0" borderId="13" xfId="55" applyNumberFormat="1" applyFont="1" applyFill="1" applyBorder="1" applyAlignment="1" applyProtection="1">
      <alignment horizontal="center" vertical="center"/>
      <protection/>
    </xf>
    <xf numFmtId="0" fontId="4" fillId="0" borderId="27" xfId="50" applyNumberFormat="1" applyFont="1" applyBorder="1" applyAlignment="1">
      <alignment wrapText="1"/>
      <protection/>
    </xf>
    <xf numFmtId="166" fontId="5" fillId="0" borderId="27" xfId="55" applyNumberFormat="1" applyFont="1" applyFill="1" applyBorder="1" applyAlignment="1" applyProtection="1">
      <alignment horizontal="center" vertical="center"/>
      <protection/>
    </xf>
    <xf numFmtId="166" fontId="4" fillId="0" borderId="27" xfId="50" applyNumberFormat="1" applyFont="1" applyBorder="1" applyAlignment="1">
      <alignment horizontal="center" vertical="center"/>
      <protection/>
    </xf>
    <xf numFmtId="166" fontId="4" fillId="0" borderId="27" xfId="50" applyNumberFormat="1" applyFont="1" applyFill="1" applyBorder="1" applyAlignment="1">
      <alignment horizontal="center" vertical="center"/>
      <protection/>
    </xf>
    <xf numFmtId="166" fontId="5" fillId="0" borderId="69" xfId="50" applyNumberFormat="1" applyFont="1" applyBorder="1">
      <alignment/>
      <protection/>
    </xf>
    <xf numFmtId="166" fontId="4" fillId="0" borderId="71" xfId="50" applyNumberFormat="1" applyFont="1" applyFill="1" applyBorder="1">
      <alignment/>
      <protection/>
    </xf>
    <xf numFmtId="166" fontId="4" fillId="0" borderId="70" xfId="50" applyNumberFormat="1" applyFont="1" applyFill="1" applyBorder="1">
      <alignment/>
      <protection/>
    </xf>
    <xf numFmtId="166" fontId="4" fillId="33" borderId="70" xfId="50" applyNumberFormat="1" applyFont="1" applyFill="1" applyBorder="1">
      <alignment/>
      <protection/>
    </xf>
    <xf numFmtId="166" fontId="4" fillId="0" borderId="72" xfId="50" applyNumberFormat="1" applyFont="1" applyFill="1" applyBorder="1" applyAlignment="1">
      <alignment horizontal="center"/>
      <protection/>
    </xf>
    <xf numFmtId="166" fontId="5" fillId="35" borderId="70" xfId="50" applyNumberFormat="1" applyFont="1" applyFill="1" applyBorder="1">
      <alignment/>
      <protection/>
    </xf>
    <xf numFmtId="166" fontId="4" fillId="36" borderId="72" xfId="50" applyNumberFormat="1" applyFont="1" applyFill="1" applyBorder="1" applyAlignment="1">
      <alignment horizontal="center"/>
      <protection/>
    </xf>
    <xf numFmtId="166" fontId="4" fillId="0" borderId="73" xfId="55" applyNumberFormat="1" applyFont="1" applyFill="1" applyBorder="1" applyAlignment="1" applyProtection="1">
      <alignment horizontal="right"/>
      <protection/>
    </xf>
    <xf numFmtId="166" fontId="4" fillId="0" borderId="27" xfId="50" applyNumberFormat="1" applyFont="1" applyFill="1" applyBorder="1">
      <alignment/>
      <protection/>
    </xf>
    <xf numFmtId="166" fontId="4" fillId="0" borderId="27" xfId="50" applyNumberFormat="1" applyFont="1" applyBorder="1" applyAlignment="1">
      <alignment horizontal="center"/>
      <protection/>
    </xf>
    <xf numFmtId="166" fontId="4" fillId="0" borderId="27" xfId="50" applyNumberFormat="1" applyFont="1" applyFill="1" applyBorder="1" applyAlignment="1">
      <alignment horizontal="center"/>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5E5E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38100</xdr:rowOff>
    </xdr:from>
    <xdr:to>
      <xdr:col>3</xdr:col>
      <xdr:colOff>800100</xdr:colOff>
      <xdr:row>6</xdr:row>
      <xdr:rowOff>133350</xdr:rowOff>
    </xdr:to>
    <xdr:pic>
      <xdr:nvPicPr>
        <xdr:cNvPr id="1" name="Imagem 1"/>
        <xdr:cNvPicPr preferRelativeResize="1">
          <a:picLocks noChangeAspect="1"/>
        </xdr:cNvPicPr>
      </xdr:nvPicPr>
      <xdr:blipFill>
        <a:blip r:embed="rId1"/>
        <a:stretch>
          <a:fillRect/>
        </a:stretch>
      </xdr:blipFill>
      <xdr:spPr>
        <a:xfrm>
          <a:off x="28575" y="180975"/>
          <a:ext cx="10953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15</xdr:col>
      <xdr:colOff>114300</xdr:colOff>
      <xdr:row>19</xdr:row>
      <xdr:rowOff>142875</xdr:rowOff>
    </xdr:to>
    <xdr:pic>
      <xdr:nvPicPr>
        <xdr:cNvPr id="1" name="Imagem 1"/>
        <xdr:cNvPicPr preferRelativeResize="1">
          <a:picLocks noChangeAspect="1"/>
        </xdr:cNvPicPr>
      </xdr:nvPicPr>
      <xdr:blipFill>
        <a:blip r:embed="rId1"/>
        <a:stretch>
          <a:fillRect/>
        </a:stretch>
      </xdr:blipFill>
      <xdr:spPr>
        <a:xfrm>
          <a:off x="1219200" y="323850"/>
          <a:ext cx="8039100" cy="2895600"/>
        </a:xfrm>
        <a:prstGeom prst="rect">
          <a:avLst/>
        </a:prstGeom>
        <a:noFill/>
        <a:ln w="9525" cmpd="sng">
          <a:noFill/>
        </a:ln>
      </xdr:spPr>
    </xdr:pic>
    <xdr:clientData/>
  </xdr:twoCellAnchor>
  <xdr:twoCellAnchor editAs="oneCell">
    <xdr:from>
      <xdr:col>2</xdr:col>
      <xdr:colOff>0</xdr:colOff>
      <xdr:row>23</xdr:row>
      <xdr:rowOff>0</xdr:rowOff>
    </xdr:from>
    <xdr:to>
      <xdr:col>15</xdr:col>
      <xdr:colOff>314325</xdr:colOff>
      <xdr:row>34</xdr:row>
      <xdr:rowOff>85725</xdr:rowOff>
    </xdr:to>
    <xdr:pic>
      <xdr:nvPicPr>
        <xdr:cNvPr id="2" name="Imagem 2"/>
        <xdr:cNvPicPr preferRelativeResize="1">
          <a:picLocks noChangeAspect="1"/>
        </xdr:cNvPicPr>
      </xdr:nvPicPr>
      <xdr:blipFill>
        <a:blip r:embed="rId2"/>
        <a:stretch>
          <a:fillRect/>
        </a:stretch>
      </xdr:blipFill>
      <xdr:spPr>
        <a:xfrm>
          <a:off x="1219200" y="3724275"/>
          <a:ext cx="8239125" cy="1866900"/>
        </a:xfrm>
        <a:prstGeom prst="rect">
          <a:avLst/>
        </a:prstGeom>
        <a:noFill/>
        <a:ln w="9525" cmpd="sng">
          <a:noFill/>
        </a:ln>
      </xdr:spPr>
    </xdr:pic>
    <xdr:clientData/>
  </xdr:twoCellAnchor>
  <xdr:twoCellAnchor editAs="oneCell">
    <xdr:from>
      <xdr:col>2</xdr:col>
      <xdr:colOff>0</xdr:colOff>
      <xdr:row>36</xdr:row>
      <xdr:rowOff>0</xdr:rowOff>
    </xdr:from>
    <xdr:to>
      <xdr:col>15</xdr:col>
      <xdr:colOff>266700</xdr:colOff>
      <xdr:row>41</xdr:row>
      <xdr:rowOff>0</xdr:rowOff>
    </xdr:to>
    <xdr:pic>
      <xdr:nvPicPr>
        <xdr:cNvPr id="3" name="Imagem 3"/>
        <xdr:cNvPicPr preferRelativeResize="1">
          <a:picLocks noChangeAspect="1"/>
        </xdr:cNvPicPr>
      </xdr:nvPicPr>
      <xdr:blipFill>
        <a:blip r:embed="rId3"/>
        <a:stretch>
          <a:fillRect/>
        </a:stretch>
      </xdr:blipFill>
      <xdr:spPr>
        <a:xfrm>
          <a:off x="1219200" y="5829300"/>
          <a:ext cx="8191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IV184"/>
  <sheetViews>
    <sheetView showGridLines="0" tabSelected="1" zoomScaleSheetLayoutView="70" workbookViewId="0" topLeftCell="A7">
      <selection activeCell="T98" sqref="T98"/>
    </sheetView>
  </sheetViews>
  <sheetFormatPr defaultColWidth="9.140625" defaultRowHeight="12.75"/>
  <cols>
    <col min="1" max="1" width="1.7109375" style="1" customWidth="1"/>
    <col min="2" max="2" width="1.421875" style="1" customWidth="1"/>
    <col min="3" max="3" width="1.7109375" style="1" customWidth="1"/>
    <col min="4" max="4" width="41.28125" style="1" customWidth="1"/>
    <col min="5" max="5" width="12.57421875" style="1" customWidth="1"/>
    <col min="6" max="6" width="14.421875" style="1" customWidth="1"/>
    <col min="7" max="7" width="14.00390625" style="1" customWidth="1"/>
    <col min="8" max="8" width="13.57421875" style="1" customWidth="1"/>
    <col min="9" max="9" width="18.7109375" style="1" customWidth="1"/>
    <col min="10" max="10" width="32.140625" style="1" customWidth="1"/>
    <col min="11" max="11" width="11.8515625" style="1" hidden="1" customWidth="1"/>
    <col min="12" max="12" width="15.28125" style="1" hidden="1" customWidth="1"/>
    <col min="13" max="13" width="9.140625" style="1" hidden="1" customWidth="1"/>
    <col min="14" max="14" width="16.7109375" style="1" hidden="1" customWidth="1"/>
    <col min="15" max="15" width="9.140625" style="1" hidden="1" customWidth="1"/>
    <col min="16" max="16" width="1.1484375" style="1" hidden="1" customWidth="1"/>
    <col min="17" max="16384" width="9.140625" style="1" customWidth="1"/>
  </cols>
  <sheetData>
    <row r="1" spans="1:10" ht="11.25">
      <c r="A1" s="139"/>
      <c r="B1" s="139"/>
      <c r="C1" s="139"/>
      <c r="D1" s="139"/>
      <c r="E1" s="139"/>
      <c r="F1" s="139"/>
      <c r="G1" s="139"/>
      <c r="H1" s="139"/>
      <c r="I1" s="139"/>
      <c r="J1" s="139"/>
    </row>
    <row r="2" spans="1:10" ht="11.25">
      <c r="A2" s="139"/>
      <c r="B2" s="139"/>
      <c r="C2" s="139"/>
      <c r="D2" s="139"/>
      <c r="E2" s="139"/>
      <c r="F2" s="139"/>
      <c r="G2" s="139"/>
      <c r="H2" s="139"/>
      <c r="I2" s="139"/>
      <c r="J2" s="139"/>
    </row>
    <row r="3" spans="1:10" ht="12.75">
      <c r="A3" s="140" t="s">
        <v>78</v>
      </c>
      <c r="B3" s="140"/>
      <c r="C3" s="140"/>
      <c r="D3" s="140"/>
      <c r="E3" s="140"/>
      <c r="F3" s="140"/>
      <c r="G3" s="140"/>
      <c r="H3" s="140"/>
      <c r="I3" s="140"/>
      <c r="J3" s="140"/>
    </row>
    <row r="4" spans="1:10" ht="12.75">
      <c r="A4" s="141" t="s">
        <v>123</v>
      </c>
      <c r="B4" s="141"/>
      <c r="C4" s="141"/>
      <c r="D4" s="141"/>
      <c r="E4" s="141"/>
      <c r="F4" s="141"/>
      <c r="G4" s="141"/>
      <c r="H4" s="141"/>
      <c r="I4" s="141"/>
      <c r="J4" s="141"/>
    </row>
    <row r="5" spans="1:10" ht="12.75">
      <c r="A5" s="142" t="s">
        <v>1</v>
      </c>
      <c r="B5" s="142"/>
      <c r="C5" s="142"/>
      <c r="D5" s="142"/>
      <c r="E5" s="142"/>
      <c r="F5" s="142"/>
      <c r="G5" s="142"/>
      <c r="H5" s="142"/>
      <c r="I5" s="142"/>
      <c r="J5" s="142"/>
    </row>
    <row r="6" spans="1:10" ht="12.75">
      <c r="A6" s="143" t="s">
        <v>138</v>
      </c>
      <c r="B6" s="143"/>
      <c r="C6" s="143"/>
      <c r="D6" s="143"/>
      <c r="E6" s="143"/>
      <c r="F6" s="143"/>
      <c r="G6" s="143"/>
      <c r="H6" s="143"/>
      <c r="I6" s="143"/>
      <c r="J6" s="143"/>
    </row>
    <row r="7" spans="1:10" ht="11.25">
      <c r="A7" s="2"/>
      <c r="B7" s="2"/>
      <c r="C7" s="2"/>
      <c r="D7" s="2"/>
      <c r="E7" s="2"/>
      <c r="F7" s="2"/>
      <c r="G7" s="2"/>
      <c r="H7" s="2"/>
      <c r="I7" s="2"/>
      <c r="J7" s="2"/>
    </row>
    <row r="8" spans="1:10" ht="6.75" customHeight="1" thickBot="1">
      <c r="A8" s="2"/>
      <c r="B8" s="2"/>
      <c r="C8" s="2"/>
      <c r="D8" s="2"/>
      <c r="E8" s="2"/>
      <c r="F8" s="2"/>
      <c r="G8" s="2"/>
      <c r="H8" s="2"/>
      <c r="I8" s="2"/>
      <c r="J8" s="2"/>
    </row>
    <row r="9" spans="1:10" ht="12" hidden="1" thickBot="1">
      <c r="A9" s="2"/>
      <c r="B9" s="2"/>
      <c r="C9" s="2"/>
      <c r="D9" s="2"/>
      <c r="E9" s="2"/>
      <c r="F9" s="2"/>
      <c r="G9" s="2"/>
      <c r="H9" s="2"/>
      <c r="I9" s="2"/>
      <c r="J9" s="2"/>
    </row>
    <row r="10" spans="1:10" ht="12" hidden="1" thickBot="1">
      <c r="A10" s="144"/>
      <c r="B10" s="144"/>
      <c r="C10" s="144"/>
      <c r="D10" s="144"/>
      <c r="E10" s="144"/>
      <c r="F10" s="4"/>
      <c r="G10" s="4"/>
      <c r="H10" s="4"/>
      <c r="I10" s="4"/>
      <c r="J10" s="5" t="s">
        <v>0</v>
      </c>
    </row>
    <row r="11" spans="1:10" ht="12" thickBot="1">
      <c r="A11" s="145" t="s">
        <v>2</v>
      </c>
      <c r="B11" s="146"/>
      <c r="C11" s="146"/>
      <c r="D11" s="146"/>
      <c r="E11" s="149" t="s">
        <v>3</v>
      </c>
      <c r="F11" s="149"/>
      <c r="G11" s="149" t="s">
        <v>4</v>
      </c>
      <c r="H11" s="149"/>
      <c r="I11" s="89" t="s">
        <v>2</v>
      </c>
      <c r="J11" s="90" t="s">
        <v>5</v>
      </c>
    </row>
    <row r="12" spans="1:10" ht="12" thickBot="1">
      <c r="A12" s="147"/>
      <c r="B12" s="148"/>
      <c r="C12" s="148"/>
      <c r="D12" s="148"/>
      <c r="E12" s="150" t="s">
        <v>6</v>
      </c>
      <c r="F12" s="150"/>
      <c r="G12" s="150" t="s">
        <v>7</v>
      </c>
      <c r="H12" s="150"/>
      <c r="I12" s="61" t="s">
        <v>88</v>
      </c>
      <c r="J12" s="131" t="s">
        <v>86</v>
      </c>
    </row>
    <row r="13" spans="1:10" ht="13.5" customHeight="1" thickBot="1">
      <c r="A13" s="147"/>
      <c r="B13" s="148"/>
      <c r="C13" s="148"/>
      <c r="D13" s="148"/>
      <c r="E13" s="133" t="s">
        <v>8</v>
      </c>
      <c r="F13" s="133"/>
      <c r="G13" s="134" t="s">
        <v>9</v>
      </c>
      <c r="H13" s="134"/>
      <c r="I13" s="64" t="s">
        <v>85</v>
      </c>
      <c r="J13" s="132"/>
    </row>
    <row r="14" spans="1:10" ht="11.25">
      <c r="A14" s="38"/>
      <c r="B14" s="6" t="s">
        <v>61</v>
      </c>
      <c r="C14" s="6"/>
      <c r="D14" s="6"/>
      <c r="E14" s="135">
        <f>E24+E25</f>
        <v>100558000</v>
      </c>
      <c r="F14" s="135"/>
      <c r="G14" s="135">
        <f>G24+G25+G23</f>
        <v>192317154.76</v>
      </c>
      <c r="H14" s="135"/>
      <c r="I14" s="112">
        <f>I24+I25+I23</f>
        <v>212002556.94</v>
      </c>
      <c r="J14" s="44">
        <f>I14-G14</f>
        <v>19685402.180000007</v>
      </c>
    </row>
    <row r="15" spans="1:10" ht="0.75" customHeight="1" hidden="1">
      <c r="A15" s="39"/>
      <c r="B15" s="8" t="s">
        <v>10</v>
      </c>
      <c r="C15" s="9"/>
      <c r="D15" s="3"/>
      <c r="E15" s="135">
        <f>SUM(E16:E18)</f>
        <v>0</v>
      </c>
      <c r="F15" s="135"/>
      <c r="G15" s="135">
        <f>SUM(G16:G18)</f>
        <v>0</v>
      </c>
      <c r="H15" s="135"/>
      <c r="I15" s="112">
        <f>SUM(I16:I18)</f>
        <v>0</v>
      </c>
      <c r="J15" s="45">
        <f aca="true" t="shared" si="0" ref="J15:J26">G15-I15</f>
        <v>0</v>
      </c>
    </row>
    <row r="16" spans="1:12" s="11" customFormat="1" ht="11.25" hidden="1">
      <c r="A16" s="40"/>
      <c r="B16" s="9"/>
      <c r="C16" s="9" t="s">
        <v>77</v>
      </c>
      <c r="D16" s="9"/>
      <c r="E16" s="138"/>
      <c r="F16" s="138"/>
      <c r="G16" s="138"/>
      <c r="H16" s="138"/>
      <c r="I16" s="113"/>
      <c r="J16" s="46">
        <f t="shared" si="0"/>
        <v>0</v>
      </c>
      <c r="K16" s="1"/>
      <c r="L16" s="1"/>
    </row>
    <row r="17" spans="1:10" ht="11.25" hidden="1">
      <c r="A17" s="39"/>
      <c r="B17" s="3"/>
      <c r="C17" s="3" t="s">
        <v>11</v>
      </c>
      <c r="D17" s="3"/>
      <c r="E17" s="138"/>
      <c r="F17" s="138"/>
      <c r="G17" s="138"/>
      <c r="H17" s="138"/>
      <c r="I17" s="113"/>
      <c r="J17" s="47">
        <f t="shared" si="0"/>
        <v>0</v>
      </c>
    </row>
    <row r="18" spans="1:10" ht="11.25" hidden="1">
      <c r="A18" s="39"/>
      <c r="B18" s="3"/>
      <c r="C18" s="3" t="s">
        <v>12</v>
      </c>
      <c r="D18" s="3"/>
      <c r="E18" s="138"/>
      <c r="F18" s="138"/>
      <c r="G18" s="138"/>
      <c r="H18" s="138"/>
      <c r="I18" s="113"/>
      <c r="J18" s="47">
        <f t="shared" si="0"/>
        <v>0</v>
      </c>
    </row>
    <row r="19" spans="1:10" ht="11.25" customHeight="1" hidden="1">
      <c r="A19" s="39"/>
      <c r="B19" s="8" t="s">
        <v>13</v>
      </c>
      <c r="C19" s="3"/>
      <c r="D19" s="3"/>
      <c r="E19" s="135">
        <f>E20+E21+E22</f>
        <v>0</v>
      </c>
      <c r="F19" s="135"/>
      <c r="G19" s="135">
        <f>G20+G21+G22</f>
        <v>0</v>
      </c>
      <c r="H19" s="135"/>
      <c r="I19" s="112">
        <f>I20+I21+I22</f>
        <v>0</v>
      </c>
      <c r="J19" s="45">
        <f t="shared" si="0"/>
        <v>0</v>
      </c>
    </row>
    <row r="20" spans="1:10" ht="11.25" hidden="1">
      <c r="A20" s="39"/>
      <c r="B20" s="3"/>
      <c r="C20" s="3" t="s">
        <v>14</v>
      </c>
      <c r="D20" s="3"/>
      <c r="E20" s="138"/>
      <c r="F20" s="138"/>
      <c r="G20" s="138"/>
      <c r="H20" s="138"/>
      <c r="I20" s="113"/>
      <c r="J20" s="47">
        <f t="shared" si="0"/>
        <v>0</v>
      </c>
    </row>
    <row r="21" spans="1:10" ht="11.25" hidden="1">
      <c r="A21" s="39"/>
      <c r="B21" s="3"/>
      <c r="C21" s="3" t="s">
        <v>15</v>
      </c>
      <c r="D21" s="3"/>
      <c r="E21" s="138"/>
      <c r="F21" s="138"/>
      <c r="G21" s="138"/>
      <c r="H21" s="138"/>
      <c r="I21" s="113"/>
      <c r="J21" s="47">
        <f t="shared" si="0"/>
        <v>0</v>
      </c>
    </row>
    <row r="22" spans="1:10" ht="11.25" hidden="1">
      <c r="A22" s="39"/>
      <c r="B22" s="3"/>
      <c r="C22" s="151" t="s">
        <v>16</v>
      </c>
      <c r="D22" s="152"/>
      <c r="E22" s="153"/>
      <c r="F22" s="154"/>
      <c r="G22" s="153"/>
      <c r="H22" s="154"/>
      <c r="I22" s="113"/>
      <c r="J22" s="47">
        <f t="shared" si="0"/>
        <v>0</v>
      </c>
    </row>
    <row r="23" spans="1:10" ht="11.25">
      <c r="A23" s="39"/>
      <c r="B23" s="3"/>
      <c r="C23" s="3" t="s">
        <v>119</v>
      </c>
      <c r="D23" s="3"/>
      <c r="E23" s="138">
        <v>0</v>
      </c>
      <c r="F23" s="138"/>
      <c r="G23" s="138">
        <f>155721.15+7500</f>
        <v>163221.15</v>
      </c>
      <c r="H23" s="138"/>
      <c r="I23" s="113">
        <f>155721.15+7500</f>
        <v>163221.15</v>
      </c>
      <c r="J23" s="47">
        <f>I23-G23</f>
        <v>0</v>
      </c>
    </row>
    <row r="24" spans="1:10" ht="11.25">
      <c r="A24" s="94"/>
      <c r="B24" s="95"/>
      <c r="C24" s="95" t="s">
        <v>116</v>
      </c>
      <c r="D24" s="95"/>
      <c r="E24" s="138">
        <v>558000</v>
      </c>
      <c r="F24" s="138"/>
      <c r="G24" s="138">
        <f>1290590.16+6800</f>
        <v>1297390.16</v>
      </c>
      <c r="H24" s="138"/>
      <c r="I24" s="113">
        <v>1312011.28</v>
      </c>
      <c r="J24" s="47">
        <f>I24-G24</f>
        <v>14621.120000000112</v>
      </c>
    </row>
    <row r="25" spans="1:10" ht="11.25">
      <c r="A25" s="94"/>
      <c r="B25" s="95"/>
      <c r="C25" s="95" t="s">
        <v>117</v>
      </c>
      <c r="D25" s="95"/>
      <c r="E25" s="138">
        <v>100000000</v>
      </c>
      <c r="F25" s="138"/>
      <c r="G25" s="138">
        <f>158281.64+190698261.81</f>
        <v>190856543.45</v>
      </c>
      <c r="H25" s="138"/>
      <c r="I25" s="113">
        <f>158281.64+210369042.87</f>
        <v>210527324.51</v>
      </c>
      <c r="J25" s="47">
        <f>I25-G25</f>
        <v>19670781.060000002</v>
      </c>
    </row>
    <row r="26" spans="1:10" ht="0.75" customHeight="1" hidden="1">
      <c r="A26" s="94"/>
      <c r="B26" s="95"/>
      <c r="C26" s="95" t="s">
        <v>17</v>
      </c>
      <c r="D26" s="95"/>
      <c r="E26" s="138"/>
      <c r="F26" s="138"/>
      <c r="G26" s="138"/>
      <c r="H26" s="138"/>
      <c r="I26" s="113"/>
      <c r="J26" s="47">
        <f t="shared" si="0"/>
        <v>0</v>
      </c>
    </row>
    <row r="27" spans="1:10" ht="11.25" hidden="1">
      <c r="A27" s="94"/>
      <c r="B27" s="95"/>
      <c r="C27" s="95" t="s">
        <v>18</v>
      </c>
      <c r="D27" s="95"/>
      <c r="E27" s="153"/>
      <c r="F27" s="154"/>
      <c r="G27" s="153"/>
      <c r="H27" s="154"/>
      <c r="I27" s="113"/>
      <c r="J27" s="47"/>
    </row>
    <row r="28" spans="1:10" ht="11.25" hidden="1">
      <c r="A28" s="94"/>
      <c r="B28" s="95"/>
      <c r="C28" s="95" t="s">
        <v>19</v>
      </c>
      <c r="D28" s="95"/>
      <c r="E28" s="138"/>
      <c r="F28" s="138"/>
      <c r="G28" s="138"/>
      <c r="H28" s="138"/>
      <c r="I28" s="113"/>
      <c r="J28" s="47">
        <f aca="true" t="shared" si="1" ref="J28:J58">G28-I28</f>
        <v>0</v>
      </c>
    </row>
    <row r="29" spans="1:10" ht="11.25" hidden="1">
      <c r="A29" s="94"/>
      <c r="B29" s="95"/>
      <c r="C29" s="95" t="s">
        <v>20</v>
      </c>
      <c r="D29" s="95"/>
      <c r="E29" s="138"/>
      <c r="F29" s="138"/>
      <c r="G29" s="138"/>
      <c r="H29" s="138"/>
      <c r="I29" s="113">
        <v>0</v>
      </c>
      <c r="J29" s="47">
        <f t="shared" si="1"/>
        <v>0</v>
      </c>
    </row>
    <row r="30" spans="1:10" ht="0.75" customHeight="1" hidden="1">
      <c r="A30" s="94"/>
      <c r="B30" s="96" t="s">
        <v>21</v>
      </c>
      <c r="C30" s="95"/>
      <c r="D30" s="95"/>
      <c r="E30" s="135">
        <f>SUM(E31)</f>
        <v>0</v>
      </c>
      <c r="F30" s="135"/>
      <c r="G30" s="135">
        <f>SUM(G31)</f>
        <v>0</v>
      </c>
      <c r="H30" s="135"/>
      <c r="I30" s="112">
        <f>SUM(I31:I31)</f>
        <v>0</v>
      </c>
      <c r="J30" s="45">
        <f t="shared" si="1"/>
        <v>0</v>
      </c>
    </row>
    <row r="31" spans="1:10" ht="11.25" hidden="1">
      <c r="A31" s="94"/>
      <c r="B31" s="95"/>
      <c r="C31" s="95" t="s">
        <v>22</v>
      </c>
      <c r="D31" s="95"/>
      <c r="E31" s="138"/>
      <c r="F31" s="138"/>
      <c r="G31" s="138"/>
      <c r="H31" s="138"/>
      <c r="I31" s="113"/>
      <c r="J31" s="47">
        <f t="shared" si="1"/>
        <v>0</v>
      </c>
    </row>
    <row r="32" spans="1:10" ht="11.25" hidden="1">
      <c r="A32" s="94"/>
      <c r="B32" s="96" t="s">
        <v>23</v>
      </c>
      <c r="C32" s="95"/>
      <c r="D32" s="95"/>
      <c r="E32" s="135">
        <f>E33</f>
        <v>0</v>
      </c>
      <c r="F32" s="135"/>
      <c r="G32" s="135">
        <f>G33</f>
        <v>0</v>
      </c>
      <c r="H32" s="135"/>
      <c r="I32" s="112">
        <f>I33</f>
        <v>0</v>
      </c>
      <c r="J32" s="45">
        <f t="shared" si="1"/>
        <v>0</v>
      </c>
    </row>
    <row r="33" spans="1:10" ht="11.25" hidden="1">
      <c r="A33" s="94"/>
      <c r="B33" s="95"/>
      <c r="C33" s="95" t="s">
        <v>24</v>
      </c>
      <c r="D33" s="95"/>
      <c r="E33" s="138"/>
      <c r="F33" s="138"/>
      <c r="G33" s="138"/>
      <c r="H33" s="138"/>
      <c r="I33" s="113"/>
      <c r="J33" s="47">
        <f t="shared" si="1"/>
        <v>0</v>
      </c>
    </row>
    <row r="34" spans="1:10" ht="11.25" hidden="1">
      <c r="A34" s="94"/>
      <c r="B34" s="96" t="s">
        <v>25</v>
      </c>
      <c r="C34" s="95"/>
      <c r="D34" s="95"/>
      <c r="E34" s="135">
        <f>SUM(E35:E39)</f>
        <v>0</v>
      </c>
      <c r="F34" s="135"/>
      <c r="G34" s="135">
        <f>SUM(G35:G39)</f>
        <v>0</v>
      </c>
      <c r="H34" s="135"/>
      <c r="I34" s="112">
        <f>SUM(I35:I39)</f>
        <v>0</v>
      </c>
      <c r="J34" s="45">
        <f t="shared" si="1"/>
        <v>0</v>
      </c>
    </row>
    <row r="35" spans="1:10" ht="11.25" hidden="1">
      <c r="A35" s="94"/>
      <c r="B35" s="95"/>
      <c r="C35" s="95" t="s">
        <v>26</v>
      </c>
      <c r="D35" s="95"/>
      <c r="E35" s="155"/>
      <c r="F35" s="155"/>
      <c r="G35" s="155"/>
      <c r="H35" s="155"/>
      <c r="I35" s="113"/>
      <c r="J35" s="47">
        <f t="shared" si="1"/>
        <v>0</v>
      </c>
    </row>
    <row r="36" spans="1:10" ht="11.25" hidden="1">
      <c r="A36" s="94"/>
      <c r="B36" s="95"/>
      <c r="C36" s="95" t="s">
        <v>27</v>
      </c>
      <c r="D36" s="95"/>
      <c r="E36" s="138"/>
      <c r="F36" s="138"/>
      <c r="G36" s="138"/>
      <c r="H36" s="138"/>
      <c r="I36" s="113"/>
      <c r="J36" s="47">
        <f t="shared" si="1"/>
        <v>0</v>
      </c>
    </row>
    <row r="37" spans="1:10" ht="11.25" hidden="1">
      <c r="A37" s="94"/>
      <c r="B37" s="95"/>
      <c r="C37" s="95" t="s">
        <v>28</v>
      </c>
      <c r="D37" s="95"/>
      <c r="E37" s="138"/>
      <c r="F37" s="138"/>
      <c r="G37" s="138"/>
      <c r="H37" s="138"/>
      <c r="I37" s="113"/>
      <c r="J37" s="47">
        <f t="shared" si="1"/>
        <v>0</v>
      </c>
    </row>
    <row r="38" spans="1:10" ht="3" customHeight="1" hidden="1">
      <c r="A38" s="94"/>
      <c r="B38" s="95"/>
      <c r="C38" s="95" t="s">
        <v>29</v>
      </c>
      <c r="D38" s="95"/>
      <c r="E38" s="138"/>
      <c r="F38" s="138"/>
      <c r="G38" s="138"/>
      <c r="H38" s="138"/>
      <c r="I38" s="113"/>
      <c r="J38" s="47">
        <f t="shared" si="1"/>
        <v>0</v>
      </c>
    </row>
    <row r="39" spans="1:10" ht="11.25" hidden="1">
      <c r="A39" s="94"/>
      <c r="B39" s="95"/>
      <c r="C39" s="95" t="s">
        <v>30</v>
      </c>
      <c r="D39" s="95"/>
      <c r="E39" s="138"/>
      <c r="F39" s="138"/>
      <c r="G39" s="138"/>
      <c r="H39" s="138"/>
      <c r="I39" s="113"/>
      <c r="J39" s="47">
        <f t="shared" si="1"/>
        <v>0</v>
      </c>
    </row>
    <row r="40" spans="1:10" ht="11.25" customHeight="1">
      <c r="A40" s="94"/>
      <c r="B40" s="97" t="s">
        <v>60</v>
      </c>
      <c r="C40" s="97"/>
      <c r="D40" s="97"/>
      <c r="E40" s="135">
        <f>E41+E44+E47+E49+E55</f>
        <v>720135584</v>
      </c>
      <c r="F40" s="135"/>
      <c r="G40" s="135">
        <f>G41+G44+G47+G49+G55+G60</f>
        <v>839065108.36</v>
      </c>
      <c r="H40" s="135"/>
      <c r="I40" s="112">
        <f>I41+I44+I47+I49+I55+I60</f>
        <v>800993892.37</v>
      </c>
      <c r="J40" s="45">
        <f>I40-G40</f>
        <v>-38071215.99000001</v>
      </c>
    </row>
    <row r="41" spans="1:10" ht="11.25" hidden="1">
      <c r="A41" s="94"/>
      <c r="B41" s="95" t="s">
        <v>31</v>
      </c>
      <c r="C41" s="95"/>
      <c r="D41" s="95"/>
      <c r="E41" s="135">
        <f>E42+E43</f>
        <v>0</v>
      </c>
      <c r="F41" s="135"/>
      <c r="G41" s="135">
        <f>G42+G43</f>
        <v>0</v>
      </c>
      <c r="H41" s="135"/>
      <c r="I41" s="112">
        <f>I42+I43</f>
        <v>0</v>
      </c>
      <c r="J41" s="45">
        <f t="shared" si="1"/>
        <v>0</v>
      </c>
    </row>
    <row r="42" spans="1:10" ht="1.5" customHeight="1" hidden="1">
      <c r="A42" s="94"/>
      <c r="B42" s="95"/>
      <c r="C42" s="95" t="s">
        <v>32</v>
      </c>
      <c r="D42" s="95"/>
      <c r="E42" s="138"/>
      <c r="F42" s="138"/>
      <c r="G42" s="138"/>
      <c r="H42" s="138"/>
      <c r="I42" s="113"/>
      <c r="J42" s="47">
        <f t="shared" si="1"/>
        <v>0</v>
      </c>
    </row>
    <row r="43" spans="1:10" ht="11.25" hidden="1">
      <c r="A43" s="94"/>
      <c r="B43" s="95"/>
      <c r="C43" s="95" t="s">
        <v>33</v>
      </c>
      <c r="D43" s="95"/>
      <c r="E43" s="138"/>
      <c r="F43" s="138"/>
      <c r="G43" s="138"/>
      <c r="H43" s="138"/>
      <c r="I43" s="113"/>
      <c r="J43" s="47">
        <f t="shared" si="1"/>
        <v>0</v>
      </c>
    </row>
    <row r="44" spans="1:10" ht="3" customHeight="1" hidden="1">
      <c r="A44" s="94"/>
      <c r="B44" s="95" t="s">
        <v>34</v>
      </c>
      <c r="C44" s="95"/>
      <c r="D44" s="95"/>
      <c r="E44" s="135">
        <f>E45+E46</f>
        <v>0</v>
      </c>
      <c r="F44" s="135"/>
      <c r="G44" s="135">
        <f>G45+G46</f>
        <v>0</v>
      </c>
      <c r="H44" s="135"/>
      <c r="I44" s="112">
        <f>I45+I46</f>
        <v>0</v>
      </c>
      <c r="J44" s="45">
        <f t="shared" si="1"/>
        <v>0</v>
      </c>
    </row>
    <row r="45" spans="1:10" ht="11.25" hidden="1">
      <c r="A45" s="94"/>
      <c r="B45" s="95"/>
      <c r="C45" s="95" t="s">
        <v>35</v>
      </c>
      <c r="D45" s="95"/>
      <c r="E45" s="138"/>
      <c r="F45" s="138"/>
      <c r="G45" s="138"/>
      <c r="H45" s="138"/>
      <c r="I45" s="113"/>
      <c r="J45" s="47">
        <f t="shared" si="1"/>
        <v>0</v>
      </c>
    </row>
    <row r="46" spans="1:10" ht="11.25" hidden="1">
      <c r="A46" s="94"/>
      <c r="B46" s="95"/>
      <c r="C46" s="95" t="s">
        <v>36</v>
      </c>
      <c r="D46" s="95"/>
      <c r="E46" s="138"/>
      <c r="F46" s="138"/>
      <c r="G46" s="138"/>
      <c r="H46" s="138"/>
      <c r="I46" s="113"/>
      <c r="J46" s="47">
        <f t="shared" si="1"/>
        <v>0</v>
      </c>
    </row>
    <row r="47" spans="1:10" ht="11.25" hidden="1">
      <c r="A47" s="94"/>
      <c r="B47" s="95" t="s">
        <v>37</v>
      </c>
      <c r="C47" s="95"/>
      <c r="D47" s="95"/>
      <c r="E47" s="135">
        <f>E48</f>
        <v>0</v>
      </c>
      <c r="F47" s="135"/>
      <c r="G47" s="135">
        <f>G48</f>
        <v>0</v>
      </c>
      <c r="H47" s="135"/>
      <c r="I47" s="112">
        <f>I48</f>
        <v>0</v>
      </c>
      <c r="J47" s="45">
        <f t="shared" si="1"/>
        <v>0</v>
      </c>
    </row>
    <row r="48" spans="1:10" ht="11.25" hidden="1">
      <c r="A48" s="94"/>
      <c r="B48" s="95"/>
      <c r="C48" s="95" t="s">
        <v>38</v>
      </c>
      <c r="D48" s="95"/>
      <c r="E48" s="138"/>
      <c r="F48" s="138"/>
      <c r="G48" s="138"/>
      <c r="H48" s="138"/>
      <c r="I48" s="113"/>
      <c r="J48" s="47">
        <f t="shared" si="1"/>
        <v>0</v>
      </c>
    </row>
    <row r="49" spans="1:10" ht="11.25" hidden="1">
      <c r="A49" s="94"/>
      <c r="B49" s="95" t="s">
        <v>39</v>
      </c>
      <c r="C49" s="95"/>
      <c r="D49" s="95"/>
      <c r="E49" s="135">
        <f>SUM(E50:E54)</f>
        <v>0</v>
      </c>
      <c r="F49" s="135"/>
      <c r="G49" s="135">
        <f>SUM(G50:G54)</f>
        <v>0</v>
      </c>
      <c r="H49" s="135"/>
      <c r="I49" s="112">
        <f>SUM(I50:I54)</f>
        <v>0</v>
      </c>
      <c r="J49" s="45">
        <f t="shared" si="1"/>
        <v>0</v>
      </c>
    </row>
    <row r="50" spans="1:10" ht="11.25" hidden="1">
      <c r="A50" s="94"/>
      <c r="B50" s="95"/>
      <c r="C50" s="95" t="s">
        <v>26</v>
      </c>
      <c r="D50" s="95"/>
      <c r="E50" s="138"/>
      <c r="F50" s="138"/>
      <c r="G50" s="138"/>
      <c r="H50" s="138"/>
      <c r="I50" s="113"/>
      <c r="J50" s="47">
        <f t="shared" si="1"/>
        <v>0</v>
      </c>
    </row>
    <row r="51" spans="1:10" ht="11.25" hidden="1">
      <c r="A51" s="94"/>
      <c r="B51" s="95"/>
      <c r="C51" s="95" t="s">
        <v>27</v>
      </c>
      <c r="D51" s="95"/>
      <c r="E51" s="138"/>
      <c r="F51" s="138"/>
      <c r="G51" s="138"/>
      <c r="H51" s="138"/>
      <c r="I51" s="113"/>
      <c r="J51" s="47">
        <f t="shared" si="1"/>
        <v>0</v>
      </c>
    </row>
    <row r="52" spans="1:10" ht="11.25" hidden="1">
      <c r="A52" s="94"/>
      <c r="B52" s="95"/>
      <c r="C52" s="95" t="s">
        <v>28</v>
      </c>
      <c r="D52" s="95"/>
      <c r="E52" s="138"/>
      <c r="F52" s="138"/>
      <c r="G52" s="138"/>
      <c r="H52" s="138"/>
      <c r="I52" s="113"/>
      <c r="J52" s="47">
        <f t="shared" si="1"/>
        <v>0</v>
      </c>
    </row>
    <row r="53" spans="1:10" ht="11.25" hidden="1">
      <c r="A53" s="94"/>
      <c r="B53" s="95"/>
      <c r="C53" s="95" t="s">
        <v>29</v>
      </c>
      <c r="D53" s="95"/>
      <c r="E53" s="138"/>
      <c r="F53" s="138"/>
      <c r="G53" s="138"/>
      <c r="H53" s="138"/>
      <c r="I53" s="113"/>
      <c r="J53" s="47">
        <f t="shared" si="1"/>
        <v>0</v>
      </c>
    </row>
    <row r="54" spans="1:10" ht="11.25" hidden="1">
      <c r="A54" s="94"/>
      <c r="B54" s="95"/>
      <c r="C54" s="95" t="s">
        <v>30</v>
      </c>
      <c r="D54" s="95"/>
      <c r="E54" s="138"/>
      <c r="F54" s="138"/>
      <c r="G54" s="138"/>
      <c r="H54" s="138"/>
      <c r="I54" s="113"/>
      <c r="J54" s="47">
        <f t="shared" si="1"/>
        <v>0</v>
      </c>
    </row>
    <row r="55" spans="1:10" ht="0.75" customHeight="1" hidden="1">
      <c r="A55" s="94"/>
      <c r="B55" s="95" t="s">
        <v>82</v>
      </c>
      <c r="C55" s="95"/>
      <c r="D55" s="95"/>
      <c r="E55" s="135">
        <f>SUM(E56:E57)</f>
        <v>720135584</v>
      </c>
      <c r="F55" s="135"/>
      <c r="G55" s="135">
        <f>SUM(G56:G57)</f>
        <v>838581846.11</v>
      </c>
      <c r="H55" s="135"/>
      <c r="I55" s="112">
        <f>SUM(I56:I57)</f>
        <v>800510630.12</v>
      </c>
      <c r="J55" s="45">
        <f>I55-G55</f>
        <v>-38071215.99000001</v>
      </c>
    </row>
    <row r="56" spans="1:10" ht="11.25" hidden="1">
      <c r="A56" s="94"/>
      <c r="B56" s="95"/>
      <c r="C56" s="95" t="s">
        <v>40</v>
      </c>
      <c r="D56" s="95"/>
      <c r="E56" s="138"/>
      <c r="F56" s="138"/>
      <c r="G56" s="138"/>
      <c r="H56" s="138"/>
      <c r="I56" s="113"/>
      <c r="J56" s="47">
        <f t="shared" si="1"/>
        <v>0</v>
      </c>
    </row>
    <row r="57" spans="1:10" ht="10.5" customHeight="1">
      <c r="A57" s="94"/>
      <c r="B57" s="95"/>
      <c r="C57" s="95" t="s">
        <v>118</v>
      </c>
      <c r="D57" s="95"/>
      <c r="E57" s="138">
        <v>720135584</v>
      </c>
      <c r="F57" s="138"/>
      <c r="G57" s="138">
        <v>838581846.11</v>
      </c>
      <c r="H57" s="138"/>
      <c r="I57" s="113">
        <v>800510630.12</v>
      </c>
      <c r="J57" s="47">
        <f>I57-G57</f>
        <v>-38071215.99000001</v>
      </c>
    </row>
    <row r="58" spans="1:10" ht="0.75" customHeight="1" hidden="1" thickBot="1">
      <c r="A58" s="38" t="s">
        <v>84</v>
      </c>
      <c r="B58" s="3"/>
      <c r="C58" s="3"/>
      <c r="D58" s="3"/>
      <c r="E58" s="135"/>
      <c r="F58" s="135"/>
      <c r="G58" s="135"/>
      <c r="H58" s="135"/>
      <c r="I58" s="112"/>
      <c r="J58" s="45">
        <f t="shared" si="1"/>
        <v>0</v>
      </c>
    </row>
    <row r="59" spans="1:10" ht="12" hidden="1" thickBot="1">
      <c r="A59" s="38"/>
      <c r="B59" s="3"/>
      <c r="C59" s="3"/>
      <c r="D59" s="3"/>
      <c r="E59" s="135"/>
      <c r="F59" s="135"/>
      <c r="G59" s="135"/>
      <c r="H59" s="135"/>
      <c r="I59" s="112"/>
      <c r="J59" s="48"/>
    </row>
    <row r="60" spans="1:10" ht="10.5" customHeight="1" thickBot="1">
      <c r="A60" s="38"/>
      <c r="B60" s="6"/>
      <c r="C60" s="3" t="s">
        <v>127</v>
      </c>
      <c r="D60" s="6"/>
      <c r="E60" s="101"/>
      <c r="F60" s="102">
        <v>0</v>
      </c>
      <c r="G60" s="127">
        <v>483262.25</v>
      </c>
      <c r="H60" s="128"/>
      <c r="I60" s="113">
        <v>483262.25</v>
      </c>
      <c r="J60" s="103">
        <f>I60-G60</f>
        <v>0</v>
      </c>
    </row>
    <row r="61" spans="1:12" s="14" customFormat="1" ht="12" thickBot="1">
      <c r="A61" s="41" t="s">
        <v>89</v>
      </c>
      <c r="B61" s="12"/>
      <c r="C61" s="12"/>
      <c r="D61" s="12"/>
      <c r="E61" s="156">
        <f>E58+E40+E14</f>
        <v>820693584</v>
      </c>
      <c r="F61" s="156"/>
      <c r="G61" s="156">
        <f>G40+G14</f>
        <v>1031382263.12</v>
      </c>
      <c r="H61" s="156"/>
      <c r="I61" s="13">
        <f>I14+I40</f>
        <v>1012996449.31</v>
      </c>
      <c r="J61" s="49">
        <f>I61-G61</f>
        <v>-18385813.810000062</v>
      </c>
      <c r="K61" s="1"/>
      <c r="L61" s="1"/>
    </row>
    <row r="62" spans="1:12" s="14" customFormat="1" ht="11.25">
      <c r="A62" s="38" t="s">
        <v>90</v>
      </c>
      <c r="B62" s="6"/>
      <c r="C62" s="6"/>
      <c r="D62" s="15"/>
      <c r="E62" s="135">
        <v>0</v>
      </c>
      <c r="F62" s="135"/>
      <c r="G62" s="135">
        <v>0</v>
      </c>
      <c r="H62" s="135"/>
      <c r="I62" s="114">
        <v>0</v>
      </c>
      <c r="J62" s="50">
        <f>SUM(J63:J64)</f>
        <v>0</v>
      </c>
      <c r="K62" s="1"/>
      <c r="L62" s="1"/>
    </row>
    <row r="63" spans="1:10" ht="0.75" customHeight="1" hidden="1">
      <c r="A63" s="38"/>
      <c r="B63" s="3"/>
      <c r="C63" s="3" t="s">
        <v>41</v>
      </c>
      <c r="D63" s="16"/>
      <c r="E63" s="138"/>
      <c r="F63" s="138"/>
      <c r="G63" s="138"/>
      <c r="H63" s="138"/>
      <c r="I63" s="115"/>
      <c r="J63" s="51">
        <v>0</v>
      </c>
    </row>
    <row r="64" spans="1:10" ht="11.25" hidden="1">
      <c r="A64" s="38"/>
      <c r="B64" s="3"/>
      <c r="C64" s="3" t="s">
        <v>42</v>
      </c>
      <c r="D64" s="16"/>
      <c r="E64" s="138"/>
      <c r="F64" s="138"/>
      <c r="G64" s="138"/>
      <c r="H64" s="138"/>
      <c r="I64" s="115"/>
      <c r="J64" s="51">
        <v>0</v>
      </c>
    </row>
    <row r="65" spans="1:10" ht="11.25" hidden="1">
      <c r="A65" s="38"/>
      <c r="B65" s="3" t="s">
        <v>33</v>
      </c>
      <c r="C65" s="6"/>
      <c r="D65" s="16"/>
      <c r="E65" s="138"/>
      <c r="F65" s="138"/>
      <c r="G65" s="138"/>
      <c r="H65" s="138"/>
      <c r="I65" s="114"/>
      <c r="J65" s="51">
        <v>0</v>
      </c>
    </row>
    <row r="66" spans="1:10" ht="11.25" hidden="1">
      <c r="A66" s="38"/>
      <c r="B66" s="3"/>
      <c r="C66" s="3" t="s">
        <v>41</v>
      </c>
      <c r="D66" s="16"/>
      <c r="E66" s="138"/>
      <c r="F66" s="138"/>
      <c r="G66" s="138"/>
      <c r="H66" s="138"/>
      <c r="I66" s="115"/>
      <c r="J66" s="51">
        <v>0</v>
      </c>
    </row>
    <row r="67" spans="1:10" ht="1.5" customHeight="1">
      <c r="A67" s="42"/>
      <c r="B67" s="18"/>
      <c r="C67" s="18" t="s">
        <v>42</v>
      </c>
      <c r="D67" s="19"/>
      <c r="E67" s="157"/>
      <c r="F67" s="157"/>
      <c r="G67" s="157"/>
      <c r="H67" s="157"/>
      <c r="I67" s="116"/>
      <c r="J67" s="52">
        <v>0</v>
      </c>
    </row>
    <row r="68" spans="1:12" s="14" customFormat="1" ht="11.25">
      <c r="A68" s="42" t="s">
        <v>91</v>
      </c>
      <c r="B68" s="17"/>
      <c r="C68" s="17"/>
      <c r="D68" s="20"/>
      <c r="E68" s="159">
        <f>E61+E62</f>
        <v>820693584</v>
      </c>
      <c r="F68" s="159"/>
      <c r="G68" s="159">
        <f>G61+G62</f>
        <v>1031382263.12</v>
      </c>
      <c r="H68" s="159"/>
      <c r="I68" s="117">
        <f>I61+I62</f>
        <v>1012996449.31</v>
      </c>
      <c r="J68" s="53">
        <f>J61+J62</f>
        <v>-18385813.810000062</v>
      </c>
      <c r="K68" s="1"/>
      <c r="L68" s="1"/>
    </row>
    <row r="69" spans="1:10" ht="11.25">
      <c r="A69" s="43" t="s">
        <v>92</v>
      </c>
      <c r="B69" s="23"/>
      <c r="C69" s="23"/>
      <c r="D69" s="23"/>
      <c r="E69" s="160"/>
      <c r="F69" s="160"/>
      <c r="G69" s="161">
        <v>994836822.06</v>
      </c>
      <c r="H69" s="161"/>
      <c r="I69" s="118">
        <f>IF(I68&lt;G96,G96-I68,0)</f>
        <v>157124305.76</v>
      </c>
      <c r="J69" s="53">
        <f>-G69+I69</f>
        <v>-837712516.3</v>
      </c>
    </row>
    <row r="70" spans="1:12" s="14" customFormat="1" ht="12" thickBot="1">
      <c r="A70" s="185" t="s">
        <v>93</v>
      </c>
      <c r="B70" s="186"/>
      <c r="C70" s="186"/>
      <c r="D70" s="186"/>
      <c r="E70" s="187">
        <f>E68+E69</f>
        <v>820693584</v>
      </c>
      <c r="F70" s="187"/>
      <c r="G70" s="187">
        <f>G68+G69</f>
        <v>2026219085.1799998</v>
      </c>
      <c r="H70" s="187"/>
      <c r="I70" s="188">
        <f>I68+I69</f>
        <v>1170120755.07</v>
      </c>
      <c r="J70" s="86">
        <f>J68+J69</f>
        <v>-856098330.11</v>
      </c>
      <c r="K70" s="1"/>
      <c r="L70" s="1"/>
    </row>
    <row r="71" spans="1:10" ht="23.25" customHeight="1" thickBot="1">
      <c r="A71" s="191" t="s">
        <v>43</v>
      </c>
      <c r="B71" s="191"/>
      <c r="C71" s="191"/>
      <c r="D71" s="191"/>
      <c r="E71" s="192">
        <v>0</v>
      </c>
      <c r="F71" s="192"/>
      <c r="G71" s="193">
        <f>G72</f>
        <v>1026706846.25</v>
      </c>
      <c r="H71" s="193"/>
      <c r="I71" s="194">
        <f>I72</f>
        <v>1026706846.25</v>
      </c>
      <c r="J71" s="184">
        <f>SUM(J72:J73)</f>
        <v>0</v>
      </c>
    </row>
    <row r="72" spans="1:17" ht="12" customHeight="1">
      <c r="A72" s="108"/>
      <c r="B72" s="162" t="s">
        <v>129</v>
      </c>
      <c r="C72" s="162"/>
      <c r="D72" s="162"/>
      <c r="E72" s="189">
        <v>0</v>
      </c>
      <c r="F72" s="190"/>
      <c r="G72" s="163">
        <v>1026706846.25</v>
      </c>
      <c r="H72" s="163"/>
      <c r="I72" s="126">
        <v>1026706846.25</v>
      </c>
      <c r="J72" s="136">
        <f>SUM(J73:J74)</f>
        <v>0</v>
      </c>
      <c r="Q72" s="39"/>
    </row>
    <row r="73" spans="1:17" ht="12" customHeight="1" thickBot="1">
      <c r="A73" s="109"/>
      <c r="B73" s="164" t="s">
        <v>130</v>
      </c>
      <c r="C73" s="164"/>
      <c r="D73" s="164"/>
      <c r="E73" s="182"/>
      <c r="F73" s="183"/>
      <c r="G73" s="129"/>
      <c r="H73" s="130"/>
      <c r="I73" s="110"/>
      <c r="J73" s="137"/>
      <c r="Q73" s="39"/>
    </row>
    <row r="74" spans="1:10" ht="12" hidden="1" thickBot="1">
      <c r="A74" s="25"/>
      <c r="B74" s="25"/>
      <c r="C74" s="25"/>
      <c r="D74" s="25"/>
      <c r="E74" s="26"/>
      <c r="F74" s="26"/>
      <c r="G74" s="27"/>
      <c r="H74" s="27"/>
      <c r="I74" s="28"/>
      <c r="J74" s="27"/>
    </row>
    <row r="75" spans="1:10" ht="12" thickBot="1">
      <c r="A75" s="25"/>
      <c r="B75" s="25"/>
      <c r="C75" s="25"/>
      <c r="D75" s="25"/>
      <c r="E75" s="26"/>
      <c r="F75" s="26"/>
      <c r="G75" s="27"/>
      <c r="H75" s="27"/>
      <c r="I75" s="28"/>
      <c r="J75" s="27"/>
    </row>
    <row r="76" spans="1:10" ht="1.5" customHeight="1">
      <c r="A76" s="174"/>
      <c r="B76" s="175"/>
      <c r="C76" s="175"/>
      <c r="D76" s="175"/>
      <c r="E76" s="59"/>
      <c r="F76" s="60"/>
      <c r="G76" s="60"/>
      <c r="H76" s="60"/>
      <c r="I76" s="60"/>
      <c r="J76" s="176" t="s">
        <v>87</v>
      </c>
    </row>
    <row r="77" spans="1:10" ht="12" thickBot="1">
      <c r="A77" s="179" t="s">
        <v>44</v>
      </c>
      <c r="B77" s="180"/>
      <c r="C77" s="180"/>
      <c r="D77" s="180"/>
      <c r="E77" s="61" t="s">
        <v>45</v>
      </c>
      <c r="F77" s="62" t="s">
        <v>45</v>
      </c>
      <c r="G77" s="62" t="s">
        <v>94</v>
      </c>
      <c r="H77" s="62" t="s">
        <v>94</v>
      </c>
      <c r="I77" s="62" t="s">
        <v>94</v>
      </c>
      <c r="J77" s="177"/>
    </row>
    <row r="78" spans="1:10" ht="12" thickBot="1">
      <c r="A78" s="179"/>
      <c r="B78" s="180"/>
      <c r="C78" s="180"/>
      <c r="D78" s="180"/>
      <c r="E78" s="63" t="s">
        <v>46</v>
      </c>
      <c r="F78" s="63" t="s">
        <v>7</v>
      </c>
      <c r="G78" s="63" t="s">
        <v>95</v>
      </c>
      <c r="H78" s="63" t="s">
        <v>96</v>
      </c>
      <c r="I78" s="63" t="s">
        <v>97</v>
      </c>
      <c r="J78" s="177"/>
    </row>
    <row r="79" spans="1:10" ht="12" thickBot="1">
      <c r="A79" s="179"/>
      <c r="B79" s="180"/>
      <c r="C79" s="180"/>
      <c r="D79" s="180"/>
      <c r="E79" s="64" t="s">
        <v>47</v>
      </c>
      <c r="F79" s="64" t="s">
        <v>48</v>
      </c>
      <c r="G79" s="64" t="s">
        <v>62</v>
      </c>
      <c r="H79" s="64" t="s">
        <v>49</v>
      </c>
      <c r="I79" s="64" t="s">
        <v>98</v>
      </c>
      <c r="J79" s="178"/>
    </row>
    <row r="80" spans="1:11" ht="11.25">
      <c r="A80" s="39"/>
      <c r="B80" s="6" t="s">
        <v>99</v>
      </c>
      <c r="C80" s="3"/>
      <c r="D80" s="3"/>
      <c r="E80" s="7">
        <f>SUM(E81:E83)</f>
        <v>0</v>
      </c>
      <c r="F80" s="7">
        <f>SUM(F81:F83)</f>
        <v>0</v>
      </c>
      <c r="G80" s="7">
        <f>SUM(G81:G83)</f>
        <v>0</v>
      </c>
      <c r="H80" s="7">
        <f>SUM(H81:H83)</f>
        <v>0</v>
      </c>
      <c r="I80" s="7">
        <f>SUM(I81:I83)</f>
        <v>0</v>
      </c>
      <c r="J80" s="54">
        <f>F80-G80</f>
        <v>0</v>
      </c>
      <c r="K80" s="3"/>
    </row>
    <row r="81" spans="1:10" ht="1.5" customHeight="1" hidden="1">
      <c r="A81" s="39"/>
      <c r="B81" s="3" t="s">
        <v>50</v>
      </c>
      <c r="C81" s="3"/>
      <c r="D81" s="3"/>
      <c r="E81" s="10"/>
      <c r="F81" s="10"/>
      <c r="G81" s="10"/>
      <c r="H81" s="10"/>
      <c r="I81" s="10"/>
      <c r="J81" s="54">
        <f aca="true" t="shared" si="2" ref="J81:J87">F81-G81</f>
        <v>0</v>
      </c>
    </row>
    <row r="82" spans="1:10" ht="11.25" hidden="1">
      <c r="A82" s="39"/>
      <c r="B82" s="3" t="s">
        <v>51</v>
      </c>
      <c r="C82" s="3"/>
      <c r="D82" s="3"/>
      <c r="E82" s="10"/>
      <c r="F82" s="10"/>
      <c r="G82" s="10"/>
      <c r="H82" s="10"/>
      <c r="I82" s="10"/>
      <c r="J82" s="54">
        <f t="shared" si="2"/>
        <v>0</v>
      </c>
    </row>
    <row r="83" spans="1:10" ht="11.25" hidden="1">
      <c r="A83" s="39"/>
      <c r="B83" s="3" t="s">
        <v>52</v>
      </c>
      <c r="C83" s="3"/>
      <c r="D83" s="3"/>
      <c r="E83" s="10"/>
      <c r="F83" s="10"/>
      <c r="G83" s="10"/>
      <c r="H83" s="10"/>
      <c r="I83" s="10"/>
      <c r="J83" s="54">
        <f t="shared" si="2"/>
        <v>0</v>
      </c>
    </row>
    <row r="84" spans="1:11" s="14" customFormat="1" ht="11.25">
      <c r="A84" s="38"/>
      <c r="B84" s="6" t="s">
        <v>100</v>
      </c>
      <c r="C84" s="6"/>
      <c r="D84" s="6"/>
      <c r="E84" s="7">
        <f>SUM(E85:E85)</f>
        <v>790526184</v>
      </c>
      <c r="F84" s="7">
        <f>SUM(F85:F85)</f>
        <v>2026219085.18</v>
      </c>
      <c r="G84" s="7">
        <f>SUM(G85:G85)</f>
        <v>1170120755.07</v>
      </c>
      <c r="H84" s="7">
        <f>SUM(H85:H85)</f>
        <v>540378526.47</v>
      </c>
      <c r="I84" s="7">
        <f>SUM(I85:I85)</f>
        <v>524097585.72</v>
      </c>
      <c r="J84" s="54">
        <f t="shared" si="2"/>
        <v>856098330.1100001</v>
      </c>
      <c r="K84" s="1"/>
    </row>
    <row r="85" spans="1:10" ht="11.25">
      <c r="A85" s="39"/>
      <c r="B85" s="3" t="s">
        <v>54</v>
      </c>
      <c r="C85" s="3"/>
      <c r="D85" s="3"/>
      <c r="E85" s="10">
        <v>790526184</v>
      </c>
      <c r="F85" s="10">
        <v>2026219085.18</v>
      </c>
      <c r="G85" s="10">
        <v>1170120755.07</v>
      </c>
      <c r="H85" s="10">
        <v>540378526.47</v>
      </c>
      <c r="I85" s="10">
        <v>524097585.72</v>
      </c>
      <c r="J85" s="92">
        <f t="shared" si="2"/>
        <v>856098330.1100001</v>
      </c>
    </row>
    <row r="86" spans="1:10" ht="11.25" customHeight="1" thickBot="1">
      <c r="A86" s="38" t="s">
        <v>101</v>
      </c>
      <c r="B86" s="3"/>
      <c r="C86" s="3"/>
      <c r="D86" s="3"/>
      <c r="E86" s="7">
        <v>0</v>
      </c>
      <c r="F86" s="7">
        <v>0</v>
      </c>
      <c r="G86" s="10">
        <v>0</v>
      </c>
      <c r="H86" s="10">
        <v>0</v>
      </c>
      <c r="I86" s="10">
        <v>0</v>
      </c>
      <c r="J86" s="54">
        <f t="shared" si="2"/>
        <v>0</v>
      </c>
    </row>
    <row r="87" spans="1:10" ht="12" hidden="1" thickBot="1">
      <c r="A87" s="38" t="s">
        <v>63</v>
      </c>
      <c r="B87" s="3"/>
      <c r="C87" s="3"/>
      <c r="D87" s="3"/>
      <c r="E87" s="7"/>
      <c r="F87" s="7"/>
      <c r="G87" s="10"/>
      <c r="H87" s="10"/>
      <c r="I87" s="10"/>
      <c r="J87" s="54">
        <f t="shared" si="2"/>
        <v>0</v>
      </c>
    </row>
    <row r="88" spans="1:10" s="14" customFormat="1" ht="12" thickBot="1">
      <c r="A88" s="55" t="s">
        <v>102</v>
      </c>
      <c r="B88" s="12"/>
      <c r="C88" s="12"/>
      <c r="D88" s="12"/>
      <c r="E88" s="13">
        <f aca="true" t="shared" si="3" ref="E88:J88">E87+E86+E84+E80</f>
        <v>790526184</v>
      </c>
      <c r="F88" s="13">
        <f t="shared" si="3"/>
        <v>2026219085.18</v>
      </c>
      <c r="G88" s="13">
        <f t="shared" si="3"/>
        <v>1170120755.07</v>
      </c>
      <c r="H88" s="13">
        <f t="shared" si="3"/>
        <v>540378526.47</v>
      </c>
      <c r="I88" s="13">
        <f t="shared" si="3"/>
        <v>524097585.72</v>
      </c>
      <c r="J88" s="88">
        <f t="shared" si="3"/>
        <v>856098330.1100001</v>
      </c>
    </row>
    <row r="89" spans="1:10" ht="10.5" customHeight="1">
      <c r="A89" s="38" t="s">
        <v>103</v>
      </c>
      <c r="B89" s="3"/>
      <c r="C89" s="3"/>
      <c r="D89" s="3"/>
      <c r="E89" s="7">
        <v>0</v>
      </c>
      <c r="F89" s="7">
        <v>0</v>
      </c>
      <c r="G89" s="7">
        <v>0</v>
      </c>
      <c r="H89" s="7">
        <f>H90+H93</f>
        <v>0</v>
      </c>
      <c r="I89" s="7">
        <v>0</v>
      </c>
      <c r="J89" s="54">
        <f aca="true" t="shared" si="4" ref="J89:J95">F89-G89</f>
        <v>0</v>
      </c>
    </row>
    <row r="90" spans="1:10" ht="0.75" customHeight="1" hidden="1">
      <c r="A90" s="38"/>
      <c r="B90" s="3" t="s">
        <v>56</v>
      </c>
      <c r="C90" s="3"/>
      <c r="D90" s="3"/>
      <c r="E90" s="10"/>
      <c r="F90" s="10"/>
      <c r="G90" s="10"/>
      <c r="H90" s="10">
        <f>H91+H92</f>
        <v>0</v>
      </c>
      <c r="I90" s="10"/>
      <c r="J90" s="54">
        <f t="shared" si="4"/>
        <v>0</v>
      </c>
    </row>
    <row r="91" spans="1:10" ht="11.25" hidden="1">
      <c r="A91" s="39"/>
      <c r="B91" s="3"/>
      <c r="C91" s="3" t="s">
        <v>57</v>
      </c>
      <c r="D91" s="3"/>
      <c r="E91" s="10"/>
      <c r="F91" s="10"/>
      <c r="G91" s="10"/>
      <c r="H91" s="10"/>
      <c r="I91" s="10"/>
      <c r="J91" s="54">
        <f t="shared" si="4"/>
        <v>0</v>
      </c>
    </row>
    <row r="92" spans="1:10" ht="11.25" hidden="1">
      <c r="A92" s="38"/>
      <c r="B92" s="3"/>
      <c r="C92" s="3" t="s">
        <v>58</v>
      </c>
      <c r="D92" s="3"/>
      <c r="E92" s="10"/>
      <c r="F92" s="10"/>
      <c r="G92" s="10"/>
      <c r="H92" s="10"/>
      <c r="I92" s="10"/>
      <c r="J92" s="54">
        <f t="shared" si="4"/>
        <v>0</v>
      </c>
    </row>
    <row r="93" spans="1:10" ht="11.25" hidden="1">
      <c r="A93" s="38"/>
      <c r="B93" s="3" t="s">
        <v>59</v>
      </c>
      <c r="C93" s="3"/>
      <c r="D93" s="3"/>
      <c r="E93" s="10"/>
      <c r="F93" s="10"/>
      <c r="G93" s="10"/>
      <c r="H93" s="10">
        <f>H94+H95</f>
        <v>0</v>
      </c>
      <c r="I93" s="10"/>
      <c r="J93" s="54">
        <f t="shared" si="4"/>
        <v>0</v>
      </c>
    </row>
    <row r="94" spans="1:10" ht="11.25" hidden="1">
      <c r="A94" s="38"/>
      <c r="B94" s="3"/>
      <c r="C94" s="3" t="s">
        <v>57</v>
      </c>
      <c r="D94" s="3"/>
      <c r="E94" s="10"/>
      <c r="F94" s="10"/>
      <c r="G94" s="10"/>
      <c r="H94" s="10"/>
      <c r="I94" s="10"/>
      <c r="J94" s="54">
        <f t="shared" si="4"/>
        <v>0</v>
      </c>
    </row>
    <row r="95" spans="1:10" ht="11.25" hidden="1">
      <c r="A95" s="38"/>
      <c r="B95" s="3"/>
      <c r="C95" s="3" t="s">
        <v>58</v>
      </c>
      <c r="D95" s="3"/>
      <c r="E95" s="10"/>
      <c r="F95" s="10"/>
      <c r="G95" s="10"/>
      <c r="H95" s="7"/>
      <c r="I95" s="7"/>
      <c r="J95" s="54">
        <f t="shared" si="4"/>
        <v>0</v>
      </c>
    </row>
    <row r="96" spans="1:10" ht="13.5" customHeight="1">
      <c r="A96" s="43" t="s">
        <v>104</v>
      </c>
      <c r="B96" s="22"/>
      <c r="C96" s="22"/>
      <c r="D96" s="29"/>
      <c r="E96" s="24">
        <f>SUM(E88+E89)</f>
        <v>790526184</v>
      </c>
      <c r="F96" s="24">
        <f>SUM(F88+F89)</f>
        <v>2026219085.18</v>
      </c>
      <c r="G96" s="21">
        <f>SUM(G88+G89)</f>
        <v>1170120755.07</v>
      </c>
      <c r="H96" s="21">
        <f>SUM(H88+H89)</f>
        <v>540378526.47</v>
      </c>
      <c r="I96" s="30">
        <f>SUM(I88+I89)</f>
        <v>524097585.72</v>
      </c>
      <c r="J96" s="87">
        <f>J88+J89</f>
        <v>856098330.1100001</v>
      </c>
    </row>
    <row r="97" spans="1:10" ht="12" customHeight="1" thickBot="1">
      <c r="A97" s="185" t="s">
        <v>105</v>
      </c>
      <c r="B97" s="195"/>
      <c r="C97" s="186"/>
      <c r="D97" s="196"/>
      <c r="E97" s="197">
        <v>30167400</v>
      </c>
      <c r="F97" s="198">
        <v>0</v>
      </c>
      <c r="G97" s="199">
        <f>IF(I68&gt;G96,I68-G96,0)</f>
        <v>0</v>
      </c>
      <c r="H97" s="200"/>
      <c r="I97" s="201"/>
      <c r="J97" s="202">
        <f>F97-G97</f>
        <v>0</v>
      </c>
    </row>
    <row r="98" spans="1:10" ht="12" thickBot="1">
      <c r="A98" s="49" t="s">
        <v>106</v>
      </c>
      <c r="B98" s="49"/>
      <c r="C98" s="49"/>
      <c r="D98" s="49"/>
      <c r="E98" s="49">
        <f>SUM(E96+E97)</f>
        <v>820693584</v>
      </c>
      <c r="F98" s="203">
        <f>SUM(F96+F97)</f>
        <v>2026219085.18</v>
      </c>
      <c r="G98" s="49">
        <f>SUM(G96+G97)</f>
        <v>1170120755.07</v>
      </c>
      <c r="H98" s="49">
        <f>SUM(H96+H97)</f>
        <v>540378526.47</v>
      </c>
      <c r="I98" s="204">
        <f>I96</f>
        <v>524097585.72</v>
      </c>
      <c r="J98" s="205">
        <f>J96+J97</f>
        <v>856098330.1100001</v>
      </c>
    </row>
    <row r="99" spans="1:9" ht="13.5" customHeight="1">
      <c r="A99" s="14" t="s">
        <v>124</v>
      </c>
      <c r="B99" s="14"/>
      <c r="E99" s="31"/>
      <c r="F99" s="14"/>
      <c r="G99" s="14"/>
      <c r="H99" s="14"/>
      <c r="I99" s="14"/>
    </row>
    <row r="100" spans="1:9" ht="15" customHeight="1">
      <c r="A100" s="14" t="s">
        <v>108</v>
      </c>
      <c r="E100" s="31"/>
      <c r="F100" s="14"/>
      <c r="G100" s="14"/>
      <c r="H100" s="14"/>
      <c r="I100" s="14"/>
    </row>
    <row r="101" spans="1:16" ht="23.25" customHeight="1">
      <c r="A101" s="158" t="s">
        <v>133</v>
      </c>
      <c r="B101" s="158"/>
      <c r="C101" s="158"/>
      <c r="D101" s="158"/>
      <c r="E101" s="158"/>
      <c r="F101" s="158"/>
      <c r="G101" s="158"/>
      <c r="H101" s="158"/>
      <c r="I101" s="158"/>
      <c r="J101" s="158"/>
      <c r="K101" s="158"/>
      <c r="L101" s="158"/>
      <c r="M101" s="158"/>
      <c r="N101" s="158"/>
      <c r="O101" s="158"/>
      <c r="P101" s="158"/>
    </row>
    <row r="102" spans="1:16" ht="56.25" customHeight="1">
      <c r="A102" s="158" t="s">
        <v>134</v>
      </c>
      <c r="B102" s="158"/>
      <c r="C102" s="158"/>
      <c r="D102" s="158"/>
      <c r="E102" s="158"/>
      <c r="F102" s="158"/>
      <c r="G102" s="158"/>
      <c r="H102" s="158"/>
      <c r="I102" s="158"/>
      <c r="J102" s="158"/>
      <c r="K102" s="158"/>
      <c r="L102" s="158"/>
      <c r="M102" s="158"/>
      <c r="N102" s="158"/>
      <c r="O102" s="158"/>
      <c r="P102" s="158"/>
    </row>
    <row r="103" spans="1:256" ht="79.5" customHeight="1">
      <c r="A103" s="158" t="s">
        <v>141</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c r="EF103" s="158"/>
      <c r="EG103" s="158"/>
      <c r="EH103" s="158"/>
      <c r="EI103" s="158"/>
      <c r="EJ103" s="158"/>
      <c r="EK103" s="158"/>
      <c r="EL103" s="158"/>
      <c r="EM103" s="158"/>
      <c r="EN103" s="158"/>
      <c r="EO103" s="158"/>
      <c r="EP103" s="158"/>
      <c r="EQ103" s="158"/>
      <c r="ER103" s="158"/>
      <c r="ES103" s="158"/>
      <c r="ET103" s="158"/>
      <c r="EU103" s="158"/>
      <c r="EV103" s="158"/>
      <c r="EW103" s="158"/>
      <c r="EX103" s="158"/>
      <c r="EY103" s="158"/>
      <c r="EZ103" s="158"/>
      <c r="FA103" s="158"/>
      <c r="FB103" s="158"/>
      <c r="FC103" s="158"/>
      <c r="FD103" s="158"/>
      <c r="FE103" s="158"/>
      <c r="FF103" s="158"/>
      <c r="FG103" s="158"/>
      <c r="FH103" s="158"/>
      <c r="FI103" s="158"/>
      <c r="FJ103" s="158"/>
      <c r="FK103" s="158"/>
      <c r="FL103" s="158"/>
      <c r="FM103" s="158"/>
      <c r="FN103" s="158"/>
      <c r="FO103" s="158"/>
      <c r="FP103" s="158"/>
      <c r="FQ103" s="158"/>
      <c r="FR103" s="158"/>
      <c r="FS103" s="158"/>
      <c r="FT103" s="158"/>
      <c r="FU103" s="158"/>
      <c r="FV103" s="158"/>
      <c r="FW103" s="158"/>
      <c r="FX103" s="158"/>
      <c r="FY103" s="158"/>
      <c r="FZ103" s="158"/>
      <c r="GA103" s="158"/>
      <c r="GB103" s="158"/>
      <c r="GC103" s="158"/>
      <c r="GD103" s="158"/>
      <c r="GE103" s="158"/>
      <c r="GF103" s="158"/>
      <c r="GG103" s="158"/>
      <c r="GH103" s="158"/>
      <c r="GI103" s="158"/>
      <c r="GJ103" s="158"/>
      <c r="GK103" s="158"/>
      <c r="GL103" s="158"/>
      <c r="GM103" s="158"/>
      <c r="GN103" s="158"/>
      <c r="GO103" s="158"/>
      <c r="GP103" s="158"/>
      <c r="GQ103" s="158"/>
      <c r="GR103" s="158"/>
      <c r="GS103" s="158"/>
      <c r="GT103" s="158"/>
      <c r="GU103" s="158"/>
      <c r="GV103" s="158"/>
      <c r="GW103" s="158"/>
      <c r="GX103" s="158"/>
      <c r="GY103" s="158"/>
      <c r="GZ103" s="158"/>
      <c r="HA103" s="158"/>
      <c r="HB103" s="158"/>
      <c r="HC103" s="158"/>
      <c r="HD103" s="158"/>
      <c r="HE103" s="158"/>
      <c r="HF103" s="158"/>
      <c r="HG103" s="158"/>
      <c r="HH103" s="158"/>
      <c r="HI103" s="158"/>
      <c r="HJ103" s="158"/>
      <c r="HK103" s="158"/>
      <c r="HL103" s="158"/>
      <c r="HM103" s="158"/>
      <c r="HN103" s="158"/>
      <c r="HO103" s="158"/>
      <c r="HP103" s="158"/>
      <c r="HQ103" s="158"/>
      <c r="HR103" s="158"/>
      <c r="HS103" s="158"/>
      <c r="HT103" s="158"/>
      <c r="HU103" s="158"/>
      <c r="HV103" s="158"/>
      <c r="HW103" s="158"/>
      <c r="HX103" s="158"/>
      <c r="HY103" s="158"/>
      <c r="HZ103" s="158"/>
      <c r="IA103" s="158"/>
      <c r="IB103" s="158"/>
      <c r="IC103" s="158"/>
      <c r="ID103" s="158"/>
      <c r="IE103" s="158"/>
      <c r="IF103" s="158"/>
      <c r="IG103" s="158"/>
      <c r="IH103" s="158"/>
      <c r="II103" s="158"/>
      <c r="IJ103" s="158"/>
      <c r="IK103" s="158"/>
      <c r="IL103" s="158"/>
      <c r="IM103" s="158"/>
      <c r="IN103" s="158"/>
      <c r="IO103" s="158"/>
      <c r="IP103" s="158"/>
      <c r="IQ103" s="158"/>
      <c r="IR103" s="158"/>
      <c r="IS103" s="158"/>
      <c r="IT103" s="158"/>
      <c r="IU103" s="158"/>
      <c r="IV103" s="158"/>
    </row>
    <row r="104" spans="1:14" ht="23.25" customHeight="1">
      <c r="A104" s="158" t="s">
        <v>131</v>
      </c>
      <c r="B104" s="181"/>
      <c r="C104" s="181"/>
      <c r="D104" s="181"/>
      <c r="E104" s="181"/>
      <c r="F104" s="181"/>
      <c r="G104" s="181"/>
      <c r="H104" s="181"/>
      <c r="I104" s="181"/>
      <c r="J104" s="181"/>
      <c r="K104" s="181"/>
      <c r="L104" s="181"/>
      <c r="M104" s="181"/>
      <c r="N104" s="181"/>
    </row>
    <row r="105" spans="1:14" ht="18.75" customHeight="1">
      <c r="A105" s="167" t="s">
        <v>132</v>
      </c>
      <c r="B105" s="168"/>
      <c r="C105" s="168"/>
      <c r="D105" s="168"/>
      <c r="E105" s="168"/>
      <c r="F105" s="168"/>
      <c r="G105" s="168"/>
      <c r="H105" s="168"/>
      <c r="I105" s="168"/>
      <c r="J105" s="168"/>
      <c r="K105" s="168"/>
      <c r="L105" s="168"/>
      <c r="M105" s="168"/>
      <c r="N105" s="168"/>
    </row>
    <row r="106" spans="1:10" ht="14.25" customHeight="1">
      <c r="A106" s="75"/>
      <c r="B106" s="75"/>
      <c r="C106" s="75"/>
      <c r="D106" s="75"/>
      <c r="E106" s="85" t="s">
        <v>114</v>
      </c>
      <c r="F106" s="75"/>
      <c r="G106" s="75"/>
      <c r="H106" s="75"/>
      <c r="I106" s="75"/>
      <c r="J106" s="75"/>
    </row>
    <row r="107" ht="11.25" hidden="1"/>
    <row r="108" spans="1:10" ht="12.75" customHeight="1">
      <c r="A108" s="169" t="s">
        <v>94</v>
      </c>
      <c r="B108" s="169"/>
      <c r="C108" s="169"/>
      <c r="D108" s="169"/>
      <c r="E108" s="170" t="s">
        <v>73</v>
      </c>
      <c r="F108" s="170"/>
      <c r="G108" s="165" t="s">
        <v>81</v>
      </c>
      <c r="H108" s="165" t="s">
        <v>71</v>
      </c>
      <c r="I108" s="165" t="s">
        <v>72</v>
      </c>
      <c r="J108" s="165" t="s">
        <v>107</v>
      </c>
    </row>
    <row r="109" spans="1:10" ht="56.25">
      <c r="A109" s="169"/>
      <c r="B109" s="169"/>
      <c r="C109" s="169"/>
      <c r="D109" s="169"/>
      <c r="E109" s="58" t="s">
        <v>69</v>
      </c>
      <c r="F109" s="57" t="s">
        <v>70</v>
      </c>
      <c r="G109" s="166"/>
      <c r="H109" s="166"/>
      <c r="I109" s="166"/>
      <c r="J109" s="166"/>
    </row>
    <row r="110" spans="1:10" ht="11.25">
      <c r="A110" s="78" t="s">
        <v>64</v>
      </c>
      <c r="B110" s="3"/>
      <c r="C110" s="3"/>
      <c r="D110" s="79"/>
      <c r="E110" s="65">
        <f>SUM(E111:E113)</f>
        <v>0</v>
      </c>
      <c r="F110" s="65">
        <f>SUM(F111:F113)</f>
        <v>0</v>
      </c>
      <c r="G110" s="65">
        <f>SUM(G111:G113)</f>
        <v>0</v>
      </c>
      <c r="H110" s="65">
        <f>SUM(H111:H113)</f>
        <v>0</v>
      </c>
      <c r="I110" s="65">
        <f>SUM(I111:I113)</f>
        <v>0</v>
      </c>
      <c r="J110" s="65">
        <f>E110+F110-H110-I110</f>
        <v>0</v>
      </c>
    </row>
    <row r="111" spans="1:10" ht="11.25">
      <c r="A111" s="80"/>
      <c r="B111" s="3" t="s">
        <v>65</v>
      </c>
      <c r="C111" s="3"/>
      <c r="D111" s="79"/>
      <c r="E111" s="65"/>
      <c r="F111" s="65"/>
      <c r="G111" s="65"/>
      <c r="H111" s="65"/>
      <c r="I111" s="65"/>
      <c r="J111" s="65">
        <f aca="true" t="shared" si="5" ref="J111:J117">E111+F111-H111-I111</f>
        <v>0</v>
      </c>
    </row>
    <row r="112" spans="1:10" ht="11.25">
      <c r="A112" s="80"/>
      <c r="B112" s="3" t="s">
        <v>66</v>
      </c>
      <c r="C112" s="3"/>
      <c r="D112" s="79"/>
      <c r="E112" s="65"/>
      <c r="F112" s="65"/>
      <c r="G112" s="65"/>
      <c r="H112" s="65"/>
      <c r="I112" s="65"/>
      <c r="J112" s="65">
        <f t="shared" si="5"/>
        <v>0</v>
      </c>
    </row>
    <row r="113" spans="1:10" ht="11.25">
      <c r="A113" s="80"/>
      <c r="B113" s="3" t="s">
        <v>67</v>
      </c>
      <c r="C113" s="3"/>
      <c r="D113" s="79"/>
      <c r="E113" s="65">
        <v>0</v>
      </c>
      <c r="F113" s="65">
        <v>0</v>
      </c>
      <c r="G113" s="65">
        <v>0</v>
      </c>
      <c r="H113" s="65">
        <v>0</v>
      </c>
      <c r="I113" s="65">
        <v>0</v>
      </c>
      <c r="J113" s="65">
        <f t="shared" si="5"/>
        <v>0</v>
      </c>
    </row>
    <row r="114" spans="1:10" ht="11.25">
      <c r="A114" s="78" t="s">
        <v>53</v>
      </c>
      <c r="B114" s="3"/>
      <c r="C114" s="3"/>
      <c r="D114" s="79"/>
      <c r="E114" s="65">
        <f>SUM(E115:E117)</f>
        <v>6699.59</v>
      </c>
      <c r="F114" s="65">
        <f>SUM(F115:F117)</f>
        <v>528907973.32</v>
      </c>
      <c r="G114" s="65">
        <f>SUM(G115:G117)</f>
        <v>264105088.94</v>
      </c>
      <c r="H114" s="65">
        <f>SUM(H115:H117)</f>
        <v>264105088.94</v>
      </c>
      <c r="I114" s="65">
        <f>SUM(I115:I117)</f>
        <v>137581478.41</v>
      </c>
      <c r="J114" s="93">
        <f>E114+F114-H114-I114</f>
        <v>127228105.55999997</v>
      </c>
    </row>
    <row r="115" spans="1:10" ht="11.25">
      <c r="A115" s="80"/>
      <c r="B115" s="3" t="s">
        <v>54</v>
      </c>
      <c r="C115" s="3"/>
      <c r="D115" s="79"/>
      <c r="E115" s="65">
        <v>6699.59</v>
      </c>
      <c r="F115" s="65">
        <v>528907973.32</v>
      </c>
      <c r="G115" s="65">
        <v>264105088.94</v>
      </c>
      <c r="H115" s="65">
        <v>264105088.94</v>
      </c>
      <c r="I115" s="65">
        <v>137581478.41</v>
      </c>
      <c r="J115" s="111">
        <f>E115+F115-H115-I115</f>
        <v>127228105.55999997</v>
      </c>
    </row>
    <row r="116" spans="1:10" ht="11.25">
      <c r="A116" s="80"/>
      <c r="B116" s="3" t="s">
        <v>55</v>
      </c>
      <c r="C116" s="3"/>
      <c r="D116" s="79"/>
      <c r="E116" s="65"/>
      <c r="F116" s="65"/>
      <c r="G116" s="65"/>
      <c r="H116" s="65"/>
      <c r="I116" s="65"/>
      <c r="J116" s="65">
        <f t="shared" si="5"/>
        <v>0</v>
      </c>
    </row>
    <row r="117" spans="1:10" ht="11.25">
      <c r="A117" s="81"/>
      <c r="B117" s="82" t="s">
        <v>68</v>
      </c>
      <c r="C117" s="82"/>
      <c r="D117" s="83"/>
      <c r="E117" s="65"/>
      <c r="F117" s="65"/>
      <c r="G117" s="66"/>
      <c r="H117" s="66"/>
      <c r="I117" s="65"/>
      <c r="J117" s="65">
        <f t="shared" si="5"/>
        <v>0</v>
      </c>
    </row>
    <row r="118" spans="1:10" ht="12.75" customHeight="1">
      <c r="A118" s="171" t="s">
        <v>74</v>
      </c>
      <c r="B118" s="172"/>
      <c r="C118" s="172"/>
      <c r="D118" s="172"/>
      <c r="E118" s="56">
        <f aca="true" t="shared" si="6" ref="E118:J118">E114+E110</f>
        <v>6699.59</v>
      </c>
      <c r="F118" s="56">
        <f t="shared" si="6"/>
        <v>528907973.32</v>
      </c>
      <c r="G118" s="56">
        <f t="shared" si="6"/>
        <v>264105088.94</v>
      </c>
      <c r="H118" s="56">
        <f t="shared" si="6"/>
        <v>264105088.94</v>
      </c>
      <c r="I118" s="56">
        <f t="shared" si="6"/>
        <v>137581478.41</v>
      </c>
      <c r="J118" s="56">
        <f t="shared" si="6"/>
        <v>127228105.55999997</v>
      </c>
    </row>
    <row r="120" ht="2.25" customHeight="1"/>
    <row r="121" spans="2:9" ht="12.75">
      <c r="B121" s="33"/>
      <c r="C121" s="33"/>
      <c r="D121" s="33"/>
      <c r="E121" s="84" t="s">
        <v>115</v>
      </c>
      <c r="F121" s="33"/>
      <c r="G121" s="33"/>
      <c r="H121" s="33"/>
      <c r="I121" s="33"/>
    </row>
    <row r="122" spans="1:9" ht="11.25" customHeight="1">
      <c r="A122" s="169" t="s">
        <v>94</v>
      </c>
      <c r="B122" s="169"/>
      <c r="C122" s="169"/>
      <c r="D122" s="169"/>
      <c r="E122" s="170" t="s">
        <v>73</v>
      </c>
      <c r="F122" s="170"/>
      <c r="G122" s="165" t="s">
        <v>76</v>
      </c>
      <c r="H122" s="165" t="s">
        <v>75</v>
      </c>
      <c r="I122" s="165" t="s">
        <v>83</v>
      </c>
    </row>
    <row r="123" spans="1:9" ht="56.25">
      <c r="A123" s="169"/>
      <c r="B123" s="169"/>
      <c r="C123" s="169"/>
      <c r="D123" s="169"/>
      <c r="E123" s="58" t="s">
        <v>69</v>
      </c>
      <c r="F123" s="57" t="s">
        <v>70</v>
      </c>
      <c r="G123" s="166"/>
      <c r="H123" s="166"/>
      <c r="I123" s="166"/>
    </row>
    <row r="124" spans="1:9" ht="11.25">
      <c r="A124" s="78" t="s">
        <v>64</v>
      </c>
      <c r="B124" s="3"/>
      <c r="C124" s="3"/>
      <c r="D124" s="79"/>
      <c r="E124" s="65">
        <f>SUM(E125:E127)</f>
        <v>0</v>
      </c>
      <c r="F124" s="65">
        <f>SUM(F125:F127)</f>
        <v>0</v>
      </c>
      <c r="G124" s="65">
        <f>SUM(G125:G127)</f>
        <v>0</v>
      </c>
      <c r="H124" s="65">
        <f>SUM(H125:H127)</f>
        <v>0</v>
      </c>
      <c r="I124" s="65">
        <f aca="true" t="shared" si="7" ref="I124:I131">E124+F124-G124-H124</f>
        <v>0</v>
      </c>
    </row>
    <row r="125" spans="1:9" ht="11.25">
      <c r="A125" s="80"/>
      <c r="B125" s="3" t="s">
        <v>65</v>
      </c>
      <c r="C125" s="3"/>
      <c r="D125" s="79"/>
      <c r="E125" s="65"/>
      <c r="F125" s="65"/>
      <c r="G125" s="65"/>
      <c r="H125" s="65"/>
      <c r="I125" s="65">
        <f t="shared" si="7"/>
        <v>0</v>
      </c>
    </row>
    <row r="126" spans="1:9" ht="11.25">
      <c r="A126" s="80"/>
      <c r="B126" s="3" t="s">
        <v>66</v>
      </c>
      <c r="C126" s="3"/>
      <c r="D126" s="79"/>
      <c r="E126" s="65"/>
      <c r="F126" s="65"/>
      <c r="G126" s="65"/>
      <c r="H126" s="65"/>
      <c r="I126" s="65">
        <f t="shared" si="7"/>
        <v>0</v>
      </c>
    </row>
    <row r="127" spans="1:9" ht="11.25">
      <c r="A127" s="80"/>
      <c r="B127" s="3" t="s">
        <v>67</v>
      </c>
      <c r="C127" s="3"/>
      <c r="D127" s="79"/>
      <c r="E127" s="65"/>
      <c r="F127" s="65">
        <v>0</v>
      </c>
      <c r="G127" s="65">
        <v>0</v>
      </c>
      <c r="H127" s="65"/>
      <c r="I127" s="65">
        <f t="shared" si="7"/>
        <v>0</v>
      </c>
    </row>
    <row r="128" spans="1:9" ht="11.25">
      <c r="A128" s="78" t="s">
        <v>53</v>
      </c>
      <c r="B128" s="3"/>
      <c r="C128" s="3"/>
      <c r="D128" s="79"/>
      <c r="E128" s="65">
        <f>SUM(E129:E131)</f>
        <v>0</v>
      </c>
      <c r="F128" s="93">
        <f>SUM(F129:F131)</f>
        <v>53897787.96</v>
      </c>
      <c r="G128" s="93">
        <f>SUM(G129:G131)</f>
        <v>53897787.96</v>
      </c>
      <c r="H128" s="93">
        <f>SUM(H129:H131)</f>
        <v>0</v>
      </c>
      <c r="I128" s="93">
        <f t="shared" si="7"/>
        <v>0</v>
      </c>
    </row>
    <row r="129" spans="1:9" ht="11.25">
      <c r="A129" s="80"/>
      <c r="B129" s="3" t="s">
        <v>54</v>
      </c>
      <c r="C129" s="3"/>
      <c r="D129" s="79"/>
      <c r="E129" s="65">
        <v>0</v>
      </c>
      <c r="F129" s="65">
        <v>53897787.96</v>
      </c>
      <c r="G129" s="65">
        <v>53897787.96</v>
      </c>
      <c r="H129" s="65">
        <v>0</v>
      </c>
      <c r="I129" s="65">
        <f t="shared" si="7"/>
        <v>0</v>
      </c>
    </row>
    <row r="130" spans="1:9" ht="11.25">
      <c r="A130" s="80"/>
      <c r="B130" s="3" t="s">
        <v>55</v>
      </c>
      <c r="C130" s="3"/>
      <c r="D130" s="79"/>
      <c r="E130" s="65"/>
      <c r="F130" s="65"/>
      <c r="G130" s="65"/>
      <c r="H130" s="65"/>
      <c r="I130" s="65">
        <f t="shared" si="7"/>
        <v>0</v>
      </c>
    </row>
    <row r="131" spans="1:9" ht="11.25">
      <c r="A131" s="81"/>
      <c r="B131" s="82" t="s">
        <v>68</v>
      </c>
      <c r="C131" s="82"/>
      <c r="D131" s="83"/>
      <c r="E131" s="65"/>
      <c r="F131" s="65"/>
      <c r="G131" s="66"/>
      <c r="H131" s="65"/>
      <c r="I131" s="65">
        <f t="shared" si="7"/>
        <v>0</v>
      </c>
    </row>
    <row r="132" spans="1:9" ht="11.25">
      <c r="A132" s="171" t="s">
        <v>74</v>
      </c>
      <c r="B132" s="172"/>
      <c r="C132" s="172"/>
      <c r="D132" s="172"/>
      <c r="E132" s="56">
        <f>E128+E124</f>
        <v>0</v>
      </c>
      <c r="F132" s="56">
        <f>F128+F124</f>
        <v>53897787.96</v>
      </c>
      <c r="G132" s="98">
        <f>G128+G124</f>
        <v>53897787.96</v>
      </c>
      <c r="H132" s="56">
        <f>H128+H124</f>
        <v>0</v>
      </c>
      <c r="I132" s="56">
        <f>I128+I124</f>
        <v>0</v>
      </c>
    </row>
    <row r="133" spans="1:8" ht="18" customHeight="1">
      <c r="A133" s="99" t="s">
        <v>125</v>
      </c>
      <c r="B133" s="11"/>
      <c r="C133" s="11"/>
      <c r="D133" s="11"/>
      <c r="E133" s="11"/>
      <c r="F133" s="11"/>
      <c r="G133" s="11"/>
      <c r="H133" s="11"/>
    </row>
    <row r="134" spans="1:9" ht="13.5" customHeight="1">
      <c r="A134" s="100" t="s">
        <v>126</v>
      </c>
      <c r="B134" s="11"/>
      <c r="C134" s="11"/>
      <c r="D134" s="11"/>
      <c r="E134" s="11"/>
      <c r="F134" s="11"/>
      <c r="G134" s="11"/>
      <c r="H134" s="11"/>
      <c r="I134" s="91"/>
    </row>
    <row r="135" ht="30.75" customHeight="1"/>
    <row r="136" spans="1:10" ht="12.75" customHeight="1">
      <c r="A136" s="75"/>
      <c r="B136" s="76" t="s">
        <v>79</v>
      </c>
      <c r="C136" s="74"/>
      <c r="D136" s="106"/>
      <c r="E136" s="106" t="s">
        <v>120</v>
      </c>
      <c r="F136" s="104"/>
      <c r="G136" s="125"/>
      <c r="H136" s="119" t="s">
        <v>139</v>
      </c>
      <c r="I136" s="125"/>
      <c r="J136" s="120" t="s">
        <v>135</v>
      </c>
    </row>
    <row r="137" spans="1:10" ht="11.25" customHeight="1">
      <c r="A137" s="75"/>
      <c r="B137" s="77" t="s">
        <v>80</v>
      </c>
      <c r="C137" s="74"/>
      <c r="D137" s="107"/>
      <c r="E137" s="107" t="s">
        <v>121</v>
      </c>
      <c r="F137" s="105"/>
      <c r="G137" s="125"/>
      <c r="H137" s="121" t="s">
        <v>128</v>
      </c>
      <c r="I137" s="125"/>
      <c r="J137" s="122" t="s">
        <v>136</v>
      </c>
    </row>
    <row r="138" spans="1:15" ht="12.75" customHeight="1">
      <c r="A138" s="75"/>
      <c r="B138" s="77" t="s">
        <v>113</v>
      </c>
      <c r="C138" s="74"/>
      <c r="D138" s="107"/>
      <c r="E138" s="107" t="s">
        <v>122</v>
      </c>
      <c r="F138" s="105"/>
      <c r="G138" s="125"/>
      <c r="H138" s="123" t="s">
        <v>140</v>
      </c>
      <c r="I138" s="125"/>
      <c r="J138" s="123" t="s">
        <v>137</v>
      </c>
      <c r="K138" s="67"/>
      <c r="L138" s="67"/>
      <c r="M138" s="67"/>
      <c r="N138" s="67"/>
      <c r="O138" s="69"/>
    </row>
    <row r="139" spans="1:15" ht="11.25" customHeight="1">
      <c r="A139" s="75"/>
      <c r="B139" s="76" t="s">
        <v>109</v>
      </c>
      <c r="C139" s="74"/>
      <c r="D139" s="106"/>
      <c r="E139" s="106" t="s">
        <v>110</v>
      </c>
      <c r="F139" s="105"/>
      <c r="G139" s="125"/>
      <c r="H139" s="124" t="s">
        <v>112</v>
      </c>
      <c r="I139" s="125"/>
      <c r="J139" s="120" t="s">
        <v>111</v>
      </c>
      <c r="K139" s="71"/>
      <c r="L139" s="70"/>
      <c r="M139" s="70"/>
      <c r="N139" s="71"/>
      <c r="O139" s="69"/>
    </row>
    <row r="140" spans="2:15" ht="12">
      <c r="B140" s="173"/>
      <c r="C140" s="173"/>
      <c r="D140" s="173"/>
      <c r="E140" s="68"/>
      <c r="F140" s="72"/>
      <c r="G140" s="72"/>
      <c r="H140" s="73"/>
      <c r="I140" s="72"/>
      <c r="J140" s="72"/>
      <c r="K140" s="71"/>
      <c r="L140" s="72"/>
      <c r="M140" s="72"/>
      <c r="N140" s="71"/>
      <c r="O140" s="69"/>
    </row>
    <row r="141" spans="2:15" ht="12">
      <c r="B141" s="173"/>
      <c r="C141" s="173"/>
      <c r="D141" s="173"/>
      <c r="E141" s="68"/>
      <c r="F141" s="72"/>
      <c r="G141" s="72"/>
      <c r="H141" s="73"/>
      <c r="I141" s="72"/>
      <c r="J141" s="72"/>
      <c r="K141" s="71"/>
      <c r="L141" s="72"/>
      <c r="M141" s="72"/>
      <c r="N141" s="71"/>
      <c r="O141" s="69"/>
    </row>
    <row r="147" spans="1:14" ht="11.25">
      <c r="A147" s="158"/>
      <c r="B147" s="181"/>
      <c r="C147" s="181"/>
      <c r="D147" s="181"/>
      <c r="E147" s="181"/>
      <c r="F147" s="181"/>
      <c r="G147" s="181"/>
      <c r="H147" s="181"/>
      <c r="I147" s="181"/>
      <c r="J147" s="181"/>
      <c r="K147" s="181"/>
      <c r="L147" s="181"/>
      <c r="M147" s="181"/>
      <c r="N147" s="181"/>
    </row>
    <row r="148" spans="1:14" ht="11.25">
      <c r="A148" s="167"/>
      <c r="B148" s="168"/>
      <c r="C148" s="168"/>
      <c r="D148" s="168"/>
      <c r="E148" s="168"/>
      <c r="F148" s="168"/>
      <c r="G148" s="168"/>
      <c r="H148" s="168"/>
      <c r="I148" s="168"/>
      <c r="J148" s="168"/>
      <c r="K148" s="168"/>
      <c r="L148" s="168"/>
      <c r="M148" s="168"/>
      <c r="N148" s="168"/>
    </row>
    <row r="155" ht="11.25">
      <c r="A155" s="14"/>
    </row>
    <row r="156" spans="1:10" ht="11.25">
      <c r="A156" s="32"/>
      <c r="B156" s="32"/>
      <c r="C156" s="32"/>
      <c r="D156" s="32"/>
      <c r="E156" s="32"/>
      <c r="F156" s="32"/>
      <c r="G156" s="32"/>
      <c r="H156" s="32"/>
      <c r="I156" s="32"/>
      <c r="J156" s="32"/>
    </row>
    <row r="158" ht="11.25">
      <c r="J158" s="37"/>
    </row>
    <row r="159" ht="11.25">
      <c r="J159" s="37"/>
    </row>
    <row r="160" ht="11.25">
      <c r="J160" s="37"/>
    </row>
    <row r="162" ht="11.25">
      <c r="I162" s="33"/>
    </row>
    <row r="166" ht="11.25">
      <c r="K166" s="14"/>
    </row>
    <row r="168" ht="11.25">
      <c r="K168" s="14"/>
    </row>
    <row r="173" ht="11.25">
      <c r="A173" s="34"/>
    </row>
    <row r="182" spans="4:9" ht="11.25">
      <c r="D182" s="34"/>
      <c r="E182" s="34"/>
      <c r="F182" s="34"/>
      <c r="G182" s="34"/>
      <c r="H182" s="34"/>
      <c r="I182" s="35"/>
    </row>
    <row r="183" spans="4:9" ht="11.25">
      <c r="D183" s="34"/>
      <c r="E183" s="36"/>
      <c r="F183" s="36"/>
      <c r="G183" s="36"/>
      <c r="H183" s="36"/>
      <c r="I183" s="36"/>
    </row>
    <row r="184" ht="11.25">
      <c r="I184" s="11"/>
    </row>
  </sheetData>
  <sheetProtection/>
  <mergeCells count="179">
    <mergeCell ref="GK103:GZ103"/>
    <mergeCell ref="HA103:HP103"/>
    <mergeCell ref="HQ103:IF103"/>
    <mergeCell ref="IG103:IV103"/>
    <mergeCell ref="CS103:DH103"/>
    <mergeCell ref="DI103:DX103"/>
    <mergeCell ref="DY103:EN103"/>
    <mergeCell ref="EO103:FD103"/>
    <mergeCell ref="FE103:FT103"/>
    <mergeCell ref="FU103:GJ103"/>
    <mergeCell ref="A103:P103"/>
    <mergeCell ref="Q103:AF103"/>
    <mergeCell ref="AG103:AV103"/>
    <mergeCell ref="AW103:BL103"/>
    <mergeCell ref="BM103:CB103"/>
    <mergeCell ref="CC103:CR103"/>
    <mergeCell ref="E72:F72"/>
    <mergeCell ref="E73:F73"/>
    <mergeCell ref="B141:D141"/>
    <mergeCell ref="A147:N147"/>
    <mergeCell ref="A148:N148"/>
    <mergeCell ref="E24:F24"/>
    <mergeCell ref="G24:H24"/>
    <mergeCell ref="A118:D118"/>
    <mergeCell ref="A122:D123"/>
    <mergeCell ref="E122:F122"/>
    <mergeCell ref="G108:G109"/>
    <mergeCell ref="H108:H109"/>
    <mergeCell ref="A132:D132"/>
    <mergeCell ref="B140:D140"/>
    <mergeCell ref="A76:D76"/>
    <mergeCell ref="J76:J79"/>
    <mergeCell ref="A77:D79"/>
    <mergeCell ref="A104:N104"/>
    <mergeCell ref="G122:G123"/>
    <mergeCell ref="H122:H123"/>
    <mergeCell ref="I122:I123"/>
    <mergeCell ref="A105:N105"/>
    <mergeCell ref="A108:D109"/>
    <mergeCell ref="E108:F108"/>
    <mergeCell ref="A71:D71"/>
    <mergeCell ref="E71:F71"/>
    <mergeCell ref="G71:H71"/>
    <mergeCell ref="A101:P101"/>
    <mergeCell ref="I108:I109"/>
    <mergeCell ref="J108:J109"/>
    <mergeCell ref="A102:P102"/>
    <mergeCell ref="E68:F68"/>
    <mergeCell ref="G68:H68"/>
    <mergeCell ref="E69:F69"/>
    <mergeCell ref="G69:H69"/>
    <mergeCell ref="E70:F70"/>
    <mergeCell ref="G70:H70"/>
    <mergeCell ref="B72:D72"/>
    <mergeCell ref="G72:H72"/>
    <mergeCell ref="B73:D73"/>
    <mergeCell ref="E65:F65"/>
    <mergeCell ref="G65:H65"/>
    <mergeCell ref="E66:F66"/>
    <mergeCell ref="G66:H66"/>
    <mergeCell ref="E67:F67"/>
    <mergeCell ref="G67:H67"/>
    <mergeCell ref="E63:F63"/>
    <mergeCell ref="G63:H63"/>
    <mergeCell ref="E64:F64"/>
    <mergeCell ref="G64:H64"/>
    <mergeCell ref="E59:F59"/>
    <mergeCell ref="G59:H59"/>
    <mergeCell ref="E61:F61"/>
    <mergeCell ref="G61:H61"/>
    <mergeCell ref="E62:F62"/>
    <mergeCell ref="G62:H62"/>
    <mergeCell ref="E56:F56"/>
    <mergeCell ref="G56:H56"/>
    <mergeCell ref="E57:F57"/>
    <mergeCell ref="G57:H57"/>
    <mergeCell ref="E58:F58"/>
    <mergeCell ref="G58:H58"/>
    <mergeCell ref="E53:F53"/>
    <mergeCell ref="G53:H53"/>
    <mergeCell ref="E54:F54"/>
    <mergeCell ref="G54:H54"/>
    <mergeCell ref="E55:F55"/>
    <mergeCell ref="G55:H55"/>
    <mergeCell ref="E50:F50"/>
    <mergeCell ref="G50:H50"/>
    <mergeCell ref="E51:F51"/>
    <mergeCell ref="G51:H51"/>
    <mergeCell ref="E52:F52"/>
    <mergeCell ref="G52:H52"/>
    <mergeCell ref="E47:F47"/>
    <mergeCell ref="G47:H47"/>
    <mergeCell ref="E48:F48"/>
    <mergeCell ref="G48:H48"/>
    <mergeCell ref="E49:F49"/>
    <mergeCell ref="G49:H49"/>
    <mergeCell ref="E44:F44"/>
    <mergeCell ref="G44:H44"/>
    <mergeCell ref="E45:F45"/>
    <mergeCell ref="G45:H45"/>
    <mergeCell ref="E46:F46"/>
    <mergeCell ref="G46:H46"/>
    <mergeCell ref="E41:F41"/>
    <mergeCell ref="G41:H41"/>
    <mergeCell ref="E42:F42"/>
    <mergeCell ref="G42:H42"/>
    <mergeCell ref="E43:F43"/>
    <mergeCell ref="G43:H43"/>
    <mergeCell ref="E36:F36"/>
    <mergeCell ref="G36:H36"/>
    <mergeCell ref="E40:F40"/>
    <mergeCell ref="G40:H40"/>
    <mergeCell ref="E37:F37"/>
    <mergeCell ref="G37:H37"/>
    <mergeCell ref="E38:F38"/>
    <mergeCell ref="G38:H38"/>
    <mergeCell ref="E39:F39"/>
    <mergeCell ref="G39:H39"/>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G20:H20"/>
    <mergeCell ref="E21:F21"/>
    <mergeCell ref="E25:F25"/>
    <mergeCell ref="G25:H25"/>
    <mergeCell ref="E26:F26"/>
    <mergeCell ref="G26:H26"/>
    <mergeCell ref="E18:F18"/>
    <mergeCell ref="G18:H18"/>
    <mergeCell ref="C22:D22"/>
    <mergeCell ref="E22:F22"/>
    <mergeCell ref="G22:H22"/>
    <mergeCell ref="E23:F23"/>
    <mergeCell ref="G23:H23"/>
    <mergeCell ref="E19:F19"/>
    <mergeCell ref="G19:H19"/>
    <mergeCell ref="E20:F20"/>
    <mergeCell ref="G11:H11"/>
    <mergeCell ref="E12:F12"/>
    <mergeCell ref="G12:H12"/>
    <mergeCell ref="E16:F16"/>
    <mergeCell ref="G16:H16"/>
    <mergeCell ref="E17:F17"/>
    <mergeCell ref="G17:H17"/>
    <mergeCell ref="G21:H21"/>
    <mergeCell ref="A1:J1"/>
    <mergeCell ref="A2:J2"/>
    <mergeCell ref="A3:J3"/>
    <mergeCell ref="A4:J4"/>
    <mergeCell ref="A5:J5"/>
    <mergeCell ref="A6:J6"/>
    <mergeCell ref="A10:E10"/>
    <mergeCell ref="A11:D13"/>
    <mergeCell ref="E11:F11"/>
    <mergeCell ref="G60:H60"/>
    <mergeCell ref="G73:H73"/>
    <mergeCell ref="J12:J13"/>
    <mergeCell ref="E13:F13"/>
    <mergeCell ref="G13:H13"/>
    <mergeCell ref="E14:F14"/>
    <mergeCell ref="G14:H14"/>
    <mergeCell ref="E15:F15"/>
    <mergeCell ref="J72:J73"/>
    <mergeCell ref="G15:H15"/>
  </mergeCells>
  <printOptions horizontalCentered="1" verticalCentered="1"/>
  <pageMargins left="0.25" right="0.1968503937007874" top="0.1968503937007874" bottom="0.35433070866141736" header="0.1968503937007874" footer="0.4330708661417323"/>
  <pageSetup horizontalDpi="600" verticalDpi="600" orientation="landscape" paperSize="9" scale="84" r:id="rId2"/>
  <headerFooter scaleWithDoc="0" alignWithMargins="0">
    <firstFooter>&amp;R&amp;8Continua(&amp;P/&amp;N)</firstFooter>
  </headerFooter>
  <rowBreaks count="1" manualBreakCount="1">
    <brk id="105" max="9" man="1"/>
  </rowBreaks>
  <ignoredErrors>
    <ignoredError sqref="J57 J40 J88 J96" formula="1"/>
    <ignoredError sqref="J62" formulaRange="1"/>
  </ignoredError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4">
      <selection activeCell="L21" sqref="L21"/>
    </sheetView>
  </sheetViews>
  <sheetFormatPr defaultColWidth="9.140625" defaultRowHeight="12.75"/>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[SCT027R1]</dc:title>
  <dc:subject/>
  <dc:creator>Crystal Decisions</dc:creator>
  <cp:keywords/>
  <dc:description>Powered by Crystal</dc:description>
  <cp:lastModifiedBy>Vito Panicci Neto</cp:lastModifiedBy>
  <cp:lastPrinted>2017-07-21T15:05:31Z</cp:lastPrinted>
  <dcterms:created xsi:type="dcterms:W3CDTF">2015-06-18T21:51:31Z</dcterms:created>
  <dcterms:modified xsi:type="dcterms:W3CDTF">2023-11-22T21:05:51Z</dcterms:modified>
  <cp:category/>
  <cp:version/>
  <cp:contentType/>
  <cp:contentStatus/>
</cp:coreProperties>
</file>