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838568\Desktop\"/>
    </mc:Choice>
  </mc:AlternateContent>
  <bookViews>
    <workbookView xWindow="0" yWindow="0" windowWidth="28800" windowHeight="12870" tabRatio="811" activeTab="6"/>
  </bookViews>
  <sheets>
    <sheet name="Texto" sheetId="12" r:id="rId1"/>
    <sheet name="Historico de protocolos" sheetId="21" r:id="rId2"/>
    <sheet name="Atendimentos Anual" sheetId="11" r:id="rId3"/>
    <sheet name="Protocolos anual" sheetId="2" r:id="rId4"/>
    <sheet name="10 assuntos + demandados 2023" sheetId="22" r:id="rId5"/>
    <sheet name="10 subs + demandadas 2023" sheetId="23" r:id="rId6"/>
    <sheet name="10 órgãos + demandados 2023" sheetId="24" r:id="rId7"/>
    <sheet name="Plan4" sheetId="10" state="hidden" r:id="rId8"/>
  </sheets>
  <definedNames>
    <definedName name="__xlchart.0" hidden="1">'Historico de protocolos'!$A$16:$A$21</definedName>
    <definedName name="__xlchart.1" hidden="1">'Historico de protocolos'!$B$16:$B$21</definedName>
    <definedName name="__xlchart.2" hidden="1">'Historico de protocolos'!$C$16:$C$21</definedName>
  </definedNames>
  <calcPr calcId="162913"/>
  <pivotCaches>
    <pivotCache cacheId="0" r:id="rId9"/>
  </pivotCaches>
</workbook>
</file>

<file path=xl/calcChain.xml><?xml version="1.0" encoding="utf-8"?>
<calcChain xmlns="http://schemas.openxmlformats.org/spreadsheetml/2006/main">
  <c r="D22" i="21" l="1"/>
  <c r="C22" i="21"/>
  <c r="B22" i="21"/>
  <c r="N7" i="22" l="1"/>
  <c r="N8" i="22"/>
  <c r="C5" i="21" l="1"/>
  <c r="C6" i="21"/>
  <c r="C7" i="21"/>
  <c r="C8" i="21"/>
  <c r="B9" i="21"/>
  <c r="B10" i="21"/>
  <c r="P8" i="22" l="1"/>
  <c r="P7" i="22"/>
  <c r="C10" i="11" l="1"/>
  <c r="C19" i="21"/>
  <c r="C21" i="21"/>
  <c r="B17" i="21"/>
  <c r="B18" i="21"/>
  <c r="B19" i="21"/>
  <c r="B20" i="21"/>
  <c r="B21" i="21"/>
  <c r="B16" i="21"/>
  <c r="B23" i="21"/>
  <c r="B24" i="21"/>
  <c r="V20" i="24"/>
  <c r="Q20" i="24"/>
  <c r="W19" i="24"/>
  <c r="V19" i="24"/>
  <c r="U19" i="24"/>
  <c r="T19" i="24"/>
  <c r="S19" i="24"/>
  <c r="R19" i="24"/>
  <c r="Q19" i="24"/>
  <c r="P19" i="24"/>
  <c r="O19" i="24"/>
  <c r="N19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O16" i="24"/>
  <c r="N16" i="24"/>
  <c r="O15" i="24"/>
  <c r="N15" i="24"/>
  <c r="P15" i="24" s="1"/>
  <c r="O14" i="24"/>
  <c r="N14" i="24"/>
  <c r="O13" i="24"/>
  <c r="N13" i="24"/>
  <c r="P13" i="24" s="1"/>
  <c r="O12" i="24"/>
  <c r="N12" i="24"/>
  <c r="O11" i="24"/>
  <c r="N11" i="24"/>
  <c r="O10" i="24"/>
  <c r="N10" i="24"/>
  <c r="P10" i="24" s="1"/>
  <c r="O9" i="24"/>
  <c r="N9" i="24"/>
  <c r="O8" i="24"/>
  <c r="N8" i="24"/>
  <c r="O7" i="24"/>
  <c r="N7" i="24"/>
  <c r="P7" i="24" s="1"/>
  <c r="W19" i="23"/>
  <c r="V19" i="23"/>
  <c r="U19" i="23"/>
  <c r="T19" i="23"/>
  <c r="S19" i="23"/>
  <c r="R19" i="23"/>
  <c r="Q19" i="23"/>
  <c r="P19" i="23"/>
  <c r="O19" i="23"/>
  <c r="N19" i="23"/>
  <c r="M17" i="23"/>
  <c r="L17" i="23"/>
  <c r="K17" i="23"/>
  <c r="J17" i="23"/>
  <c r="I17" i="23"/>
  <c r="H17" i="23"/>
  <c r="G17" i="23"/>
  <c r="F17" i="23"/>
  <c r="E17" i="23"/>
  <c r="D17" i="23"/>
  <c r="C17" i="23"/>
  <c r="O17" i="23" s="1"/>
  <c r="B17" i="23"/>
  <c r="O16" i="23"/>
  <c r="N16" i="23"/>
  <c r="O15" i="23"/>
  <c r="N15" i="23"/>
  <c r="P15" i="23" s="1"/>
  <c r="O14" i="23"/>
  <c r="N14" i="23"/>
  <c r="P14" i="23" s="1"/>
  <c r="O13" i="23"/>
  <c r="N13" i="23"/>
  <c r="O12" i="23"/>
  <c r="N12" i="23"/>
  <c r="O11" i="23"/>
  <c r="N11" i="23"/>
  <c r="P11" i="23" s="1"/>
  <c r="O10" i="23"/>
  <c r="N10" i="23"/>
  <c r="P10" i="23" s="1"/>
  <c r="O9" i="23"/>
  <c r="N9" i="23"/>
  <c r="O8" i="23"/>
  <c r="N8" i="23"/>
  <c r="O7" i="23"/>
  <c r="N7" i="23"/>
  <c r="N18" i="23" s="1"/>
  <c r="O20" i="22"/>
  <c r="W19" i="22"/>
  <c r="V19" i="22"/>
  <c r="U19" i="22"/>
  <c r="T19" i="22"/>
  <c r="S19" i="22"/>
  <c r="R19" i="22"/>
  <c r="Q19" i="22"/>
  <c r="P19" i="22"/>
  <c r="O19" i="22"/>
  <c r="N19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O16" i="22"/>
  <c r="N16" i="22"/>
  <c r="P16" i="22" s="1"/>
  <c r="O15" i="22"/>
  <c r="N15" i="22"/>
  <c r="O14" i="22"/>
  <c r="N14" i="22"/>
  <c r="O13" i="22"/>
  <c r="N13" i="22"/>
  <c r="P13" i="22" s="1"/>
  <c r="O12" i="22"/>
  <c r="N12" i="22"/>
  <c r="P12" i="22" s="1"/>
  <c r="O11" i="22"/>
  <c r="N11" i="22"/>
  <c r="O10" i="22"/>
  <c r="N10" i="22"/>
  <c r="O9" i="22"/>
  <c r="N9" i="22"/>
  <c r="P9" i="22" s="1"/>
  <c r="O8" i="22"/>
  <c r="O7" i="22"/>
  <c r="N20" i="22"/>
  <c r="C20" i="21"/>
  <c r="C4" i="21"/>
  <c r="C18" i="21" s="1"/>
  <c r="C3" i="21"/>
  <c r="C17" i="21" s="1"/>
  <c r="B20" i="2"/>
  <c r="B19" i="2"/>
  <c r="C18" i="2"/>
  <c r="C17" i="2"/>
  <c r="C16" i="2"/>
  <c r="C15" i="2"/>
  <c r="C14" i="2"/>
  <c r="C13" i="2"/>
  <c r="C12" i="2"/>
  <c r="C11" i="2"/>
  <c r="C10" i="2"/>
  <c r="C9" i="2"/>
  <c r="C8" i="2"/>
  <c r="C7" i="2"/>
  <c r="D10" i="11"/>
  <c r="A24" i="10"/>
  <c r="B24" i="10"/>
  <c r="C24" i="10"/>
  <c r="D24" i="10"/>
  <c r="E24" i="10"/>
  <c r="F24" i="10"/>
  <c r="G24" i="10"/>
  <c r="H24" i="10"/>
  <c r="I24" i="10"/>
  <c r="J24" i="10"/>
  <c r="K24" i="10"/>
  <c r="A25" i="10"/>
  <c r="B25" i="10"/>
  <c r="C25" i="10"/>
  <c r="D25" i="10"/>
  <c r="E25" i="10"/>
  <c r="F25" i="10"/>
  <c r="G25" i="10"/>
  <c r="H25" i="10"/>
  <c r="I25" i="10"/>
  <c r="J25" i="10"/>
  <c r="E10" i="11"/>
  <c r="F10" i="11"/>
  <c r="G10" i="11"/>
  <c r="B22" i="10"/>
  <c r="K26" i="10"/>
  <c r="W20" i="24" l="1"/>
  <c r="P16" i="24"/>
  <c r="O17" i="24"/>
  <c r="N17" i="24"/>
  <c r="P17" i="24" s="1"/>
  <c r="P18" i="24" s="1"/>
  <c r="P9" i="24"/>
  <c r="T20" i="24"/>
  <c r="U20" i="24"/>
  <c r="P14" i="24"/>
  <c r="R20" i="24"/>
  <c r="P11" i="24"/>
  <c r="O20" i="24"/>
  <c r="P8" i="24"/>
  <c r="S20" i="24"/>
  <c r="P12" i="24"/>
  <c r="N20" i="24"/>
  <c r="P20" i="24"/>
  <c r="O20" i="23"/>
  <c r="P8" i="23"/>
  <c r="S20" i="23"/>
  <c r="P12" i="23"/>
  <c r="W20" i="23"/>
  <c r="P16" i="23"/>
  <c r="Q20" i="23"/>
  <c r="U20" i="23"/>
  <c r="N20" i="23"/>
  <c r="P7" i="23"/>
  <c r="P20" i="23"/>
  <c r="P9" i="23"/>
  <c r="T20" i="23"/>
  <c r="P13" i="23"/>
  <c r="W20" i="22"/>
  <c r="V20" i="22"/>
  <c r="P15" i="22"/>
  <c r="U20" i="22"/>
  <c r="P14" i="22"/>
  <c r="Q20" i="22"/>
  <c r="P10" i="22"/>
  <c r="R20" i="22"/>
  <c r="P11" i="22"/>
  <c r="O17" i="22"/>
  <c r="S20" i="22"/>
  <c r="D19" i="21"/>
  <c r="D20" i="21"/>
  <c r="D21" i="21"/>
  <c r="D17" i="21"/>
  <c r="D18" i="21"/>
  <c r="D16" i="21"/>
  <c r="N17" i="23"/>
  <c r="R20" i="23"/>
  <c r="V20" i="23"/>
  <c r="P20" i="22"/>
  <c r="T20" i="22"/>
  <c r="N17" i="22"/>
  <c r="P17" i="23" l="1"/>
  <c r="P18" i="23" s="1"/>
  <c r="P17" i="22"/>
  <c r="P18" i="22" s="1"/>
</calcChain>
</file>

<file path=xl/sharedStrings.xml><?xml version="1.0" encoding="utf-8"?>
<sst xmlns="http://schemas.openxmlformats.org/spreadsheetml/2006/main" count="189" uniqueCount="150">
  <si>
    <t>ATENDIMENTOS**</t>
  </si>
  <si>
    <t>Telefone</t>
  </si>
  <si>
    <t>Formulário eletrônico</t>
  </si>
  <si>
    <t>E-mail</t>
  </si>
  <si>
    <t>TOTAL</t>
  </si>
  <si>
    <t>* Sistema de Informação e Documentação da Ouvidoria Geral do Município</t>
  </si>
  <si>
    <t>** variação percentual em relação ao mês imediatamente anterior</t>
  </si>
  <si>
    <t>SECRETARIA</t>
  </si>
  <si>
    <t>Gabinete do Prefeito</t>
  </si>
  <si>
    <t>Secretaria Municipal da Saúde</t>
  </si>
  <si>
    <t>Secretaria Municipal de Assistência e Desenvolvimento Social</t>
  </si>
  <si>
    <t>Secretaria Municipal de Educação</t>
  </si>
  <si>
    <t>SUBPREFEITURA</t>
  </si>
  <si>
    <t>Praça de Atendimento ao Munícipe</t>
  </si>
  <si>
    <t>Árvore</t>
  </si>
  <si>
    <t>Buraco e pavimentação</t>
  </si>
  <si>
    <t>Drenagem de água de chuva</t>
  </si>
  <si>
    <t>Poluição sonora - PSIU</t>
  </si>
  <si>
    <t>Ponto viciado, entulho e caçamba de entulho</t>
  </si>
  <si>
    <t>Veículos abandonados</t>
  </si>
  <si>
    <t>SIGRC* - Demonstrativo dos protocolos registrados de toda a Prefeitura</t>
  </si>
  <si>
    <t>SIGRC* - Demonstrativo dos canais de atendimentos</t>
  </si>
  <si>
    <t xml:space="preserve">   </t>
  </si>
  <si>
    <t>Pessoalmente/Carta</t>
  </si>
  <si>
    <t>Meses</t>
  </si>
  <si>
    <t>Protocolos</t>
  </si>
  <si>
    <t>Variação*</t>
  </si>
  <si>
    <t>Total Geral</t>
  </si>
  <si>
    <t>ASSUNTO</t>
  </si>
  <si>
    <t>Não especificado****</t>
  </si>
  <si>
    <t>Órgão externo**</t>
  </si>
  <si>
    <t xml:space="preserve"> Capela do Socorro</t>
  </si>
  <si>
    <t xml:space="preserve"> Casa Verde</t>
  </si>
  <si>
    <t xml:space="preserve"> Cidade Ademar</t>
  </si>
  <si>
    <t xml:space="preserve"> Cidade Tiradentes</t>
  </si>
  <si>
    <t xml:space="preserve"> Ermelino Matarazzo</t>
  </si>
  <si>
    <t xml:space="preserve"> Freguesia/ Brasilândia</t>
  </si>
  <si>
    <t xml:space="preserve"> Guaianases</t>
  </si>
  <si>
    <t xml:space="preserve"> Ipiranga</t>
  </si>
  <si>
    <t xml:space="preserve"> Itaim Paulista</t>
  </si>
  <si>
    <t xml:space="preserve"> Itaquera</t>
  </si>
  <si>
    <t xml:space="preserve"> Jabaquara</t>
  </si>
  <si>
    <t xml:space="preserve"> Jaçanã/Tremembé</t>
  </si>
  <si>
    <t xml:space="preserve"> Lapa</t>
  </si>
  <si>
    <t xml:space="preserve"> M´Boi Mirim</t>
  </si>
  <si>
    <t xml:space="preserve"> Moóca</t>
  </si>
  <si>
    <t xml:space="preserve"> Parelheiros</t>
  </si>
  <si>
    <t xml:space="preserve"> Penha</t>
  </si>
  <si>
    <t xml:space="preserve"> Perus</t>
  </si>
  <si>
    <t xml:space="preserve"> Pinheiros</t>
  </si>
  <si>
    <t xml:space="preserve"> Pirituba/Jaraguá</t>
  </si>
  <si>
    <t xml:space="preserve"> Santana/Tucuruvi</t>
  </si>
  <si>
    <t xml:space="preserve"> Santo Amaro</t>
  </si>
  <si>
    <t xml:space="preserve"> São Mateus</t>
  </si>
  <si>
    <t xml:space="preserve"> São Miguel Paulista</t>
  </si>
  <si>
    <t xml:space="preserve"> Sapopemba</t>
  </si>
  <si>
    <t xml:space="preserve"> Sé</t>
  </si>
  <si>
    <t xml:space="preserve"> Vila Maria/Vila Guilherme</t>
  </si>
  <si>
    <t xml:space="preserve"> Vila Mariana</t>
  </si>
  <si>
    <t xml:space="preserve"> Vila Prudente</t>
  </si>
  <si>
    <t xml:space="preserve"> Aricanduva</t>
  </si>
  <si>
    <t xml:space="preserve"> Butantã</t>
  </si>
  <si>
    <t xml:space="preserve"> Campo Limpo</t>
  </si>
  <si>
    <t>Dados</t>
  </si>
  <si>
    <t>Soma de 2016</t>
  </si>
  <si>
    <t>Soma de 2017</t>
  </si>
  <si>
    <t>Soma de 2018</t>
  </si>
  <si>
    <t>SGM</t>
  </si>
  <si>
    <t>SERG</t>
  </si>
  <si>
    <t>SF</t>
  </si>
  <si>
    <t>SMPD</t>
  </si>
  <si>
    <t>SMS</t>
  </si>
  <si>
    <t>SMADS</t>
  </si>
  <si>
    <t>SMC</t>
  </si>
  <si>
    <t>SMDE</t>
  </si>
  <si>
    <t>SMDP</t>
  </si>
  <si>
    <t>SMDHC</t>
  </si>
  <si>
    <t>SME</t>
  </si>
  <si>
    <t>SEME</t>
  </si>
  <si>
    <t>SG</t>
  </si>
  <si>
    <t>SEHAB</t>
  </si>
  <si>
    <t>SIURB</t>
  </si>
  <si>
    <t>SMIT</t>
  </si>
  <si>
    <t>SJ</t>
  </si>
  <si>
    <t>SMT</t>
  </si>
  <si>
    <t>SMRI</t>
  </si>
  <si>
    <t>SMSU</t>
  </si>
  <si>
    <t>SMTURIS</t>
  </si>
  <si>
    <t>SMUL</t>
  </si>
  <si>
    <t>SVMA</t>
  </si>
  <si>
    <t>SMSUB</t>
  </si>
  <si>
    <t>AMLURB⁶</t>
  </si>
  <si>
    <t>CGM</t>
  </si>
  <si>
    <t>ILUME⁶</t>
  </si>
  <si>
    <t>SFMSP</t>
  </si>
  <si>
    <t>SPUA⁶</t>
  </si>
  <si>
    <t>CET⁶</t>
  </si>
  <si>
    <t>SPTRANS⁶</t>
  </si>
  <si>
    <t>PGM</t>
  </si>
  <si>
    <t>SECOM</t>
  </si>
  <si>
    <t>Soma de 2019</t>
  </si>
  <si>
    <t>Total</t>
  </si>
  <si>
    <t>Bilhete único</t>
  </si>
  <si>
    <t>Estabelecimentos comerciais, indústrias e serviços</t>
  </si>
  <si>
    <t>IPTU - Imposto Predial e Territorial Urbano</t>
  </si>
  <si>
    <t xml:space="preserve">Qualidade de atendimento </t>
  </si>
  <si>
    <t>Formulário eletrônico (Portal 156)</t>
  </si>
  <si>
    <r>
      <rPr>
        <b/>
        <sz val="10"/>
        <color indexed="8"/>
        <rFont val="Calibri"/>
        <family val="2"/>
      </rPr>
      <t>¹</t>
    </r>
    <r>
      <rPr>
        <sz val="10"/>
        <color indexed="8"/>
        <rFont val="Arial"/>
        <family val="2"/>
      </rPr>
      <t xml:space="preserve"> A partir de 2019 atribui a contagem dos protocolos registrados pela Ouvidoria Geral do Município nos postos do DESCOMPLICA SP.</t>
    </r>
  </si>
  <si>
    <r>
      <rPr>
        <b/>
        <sz val="10"/>
        <color indexed="8"/>
        <rFont val="Arial"/>
        <family val="2"/>
      </rPr>
      <t xml:space="preserve">² </t>
    </r>
    <r>
      <rPr>
        <sz val="10"/>
        <color indexed="8"/>
        <rFont val="Arial"/>
        <family val="2"/>
      </rPr>
      <t>Cartas e e-mail's são registrados como documentos exclusivos OGM e contabilizados juntamente com os demais por questões de sistema operacional.</t>
    </r>
  </si>
  <si>
    <r>
      <rPr>
        <b/>
        <sz val="11"/>
        <color indexed="8"/>
        <rFont val="Arial"/>
        <family val="2"/>
      </rPr>
      <t>³</t>
    </r>
    <r>
      <rPr>
        <sz val="11"/>
        <color indexed="8"/>
        <rFont val="Calibri"/>
        <family val="2"/>
      </rPr>
      <t xml:space="preserve"> Por praças de atendimento se contabiliza os registros feitos junto as praças de atendimento das subprefeituras que não possuem unidade de Descomplica.</t>
    </r>
  </si>
  <si>
    <t>Telefone 156, opção 5</t>
  </si>
  <si>
    <r>
      <t>Pessoalmente</t>
    </r>
    <r>
      <rPr>
        <b/>
        <sz val="11"/>
        <color indexed="8"/>
        <rFont val="Calibri"/>
        <family val="2"/>
      </rPr>
      <t>¹</t>
    </r>
    <r>
      <rPr>
        <sz val="11"/>
        <color indexed="8"/>
        <rFont val="Arial"/>
        <family val="2"/>
      </rPr>
      <t>/Carta</t>
    </r>
    <r>
      <rPr>
        <b/>
        <sz val="11"/>
        <color indexed="8"/>
        <rFont val="Arial"/>
        <family val="2"/>
      </rPr>
      <t>²</t>
    </r>
    <r>
      <rPr>
        <sz val="11"/>
        <color indexed="8"/>
        <rFont val="Arial"/>
        <family val="2"/>
      </rPr>
      <t>/e-mail</t>
    </r>
    <r>
      <rPr>
        <b/>
        <sz val="11"/>
        <color indexed="8"/>
        <rFont val="Arial"/>
        <family val="2"/>
      </rPr>
      <t>²</t>
    </r>
    <r>
      <rPr>
        <sz val="11"/>
        <color indexed="8"/>
        <rFont val="Arial"/>
        <family val="2"/>
      </rPr>
      <t>/Praças de atendimento</t>
    </r>
    <r>
      <rPr>
        <b/>
        <sz val="11"/>
        <color indexed="8"/>
        <rFont val="Arial"/>
        <family val="2"/>
      </rPr>
      <t>³</t>
    </r>
  </si>
  <si>
    <t>Sinalização e Circulação de veículos e Pedestres</t>
  </si>
  <si>
    <t>SIGRC - Sistema Integrado de Gerenciamento e Relacionamento com o Cidadão</t>
  </si>
  <si>
    <t>Secretaria Municipal da Fazenda</t>
  </si>
  <si>
    <t>Média</t>
  </si>
  <si>
    <t>Outros</t>
  </si>
  <si>
    <t>%total</t>
  </si>
  <si>
    <t>São Paulo Transportes - SPTRANS</t>
  </si>
  <si>
    <t>Secretaria Municipal das Subprefeituras</t>
  </si>
  <si>
    <t>Companhia de Engenharia de Tráfego - CET</t>
  </si>
  <si>
    <t>Controladoria Geral do Município - Ouvidoria Geral do Município</t>
  </si>
  <si>
    <t>ANO</t>
  </si>
  <si>
    <t>XXXXX</t>
  </si>
  <si>
    <t>* Variação percentual em relação ao ano imediatamente anterior.</t>
  </si>
  <si>
    <t>Controladoria Geral do Município - Ouvidoria Geral</t>
  </si>
  <si>
    <t>Unidades PMSP</t>
  </si>
  <si>
    <t>Controladoria Geral do Munibípio - Ouvidoria Geral do Município</t>
  </si>
  <si>
    <t>Média (2017 a 2022)</t>
  </si>
  <si>
    <t>Cadastro Único (CadÚnico)</t>
  </si>
  <si>
    <t>Qualidade de atendimento</t>
  </si>
  <si>
    <t>Secretaria Executiva de Limpeza Urbana**</t>
  </si>
  <si>
    <t>variação 2023 em relação a 2022</t>
  </si>
  <si>
    <t>Buraco e Pavimentação</t>
  </si>
  <si>
    <t>Calçadas, guias e postes</t>
  </si>
  <si>
    <t>Processo Administrativo</t>
  </si>
  <si>
    <t>Unidades - 10 mais demandadas de 2023 (Média)</t>
  </si>
  <si>
    <t>% em relação ao ano 2023 (exetuando-se denúncias)</t>
  </si>
  <si>
    <t>Subprefeitura Lapa</t>
  </si>
  <si>
    <t>Subprefeitura Sé</t>
  </si>
  <si>
    <t>Subprefeitura Penha</t>
  </si>
  <si>
    <t>Subprefeitura Mooca</t>
  </si>
  <si>
    <t>Subprefeitura Santo Amaro</t>
  </si>
  <si>
    <t>Subprefeitura Vila Mariana</t>
  </si>
  <si>
    <t>Subprefeitura Butantã</t>
  </si>
  <si>
    <t>Subprefeitura Pinheiros</t>
  </si>
  <si>
    <t>Subprefeitura Campo Limpo</t>
  </si>
  <si>
    <t>Subprefeitura Santana/Tucuruvi</t>
  </si>
  <si>
    <t>Subprefeituras - 10 mais demandados de 2023 (Média)</t>
  </si>
  <si>
    <t>% em relação ao ano de 2023 (exetuando-se denúncias)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</si>
</sst>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theme="0"/>
      <name val="Arial"/>
      <family val="2"/>
    </font>
    <font>
      <b/>
      <sz val="10"/>
      <color rgb="FF000000"/>
      <name val="Arial"/>
      <family val="2"/>
    </font>
    <font>
      <b/>
      <sz val="11"/>
      <color theme="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90">
    <xf numFmtId="0" fontId="0" fillId="0" borderId="0"/>
    <xf numFmtId="0" fontId="2" fillId="0" borderId="0"/>
    <xf numFmtId="0" fontId="1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 applyNumberFormat="0" applyFont="0" applyBorder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38">
    <xf numFmtId="0" fontId="0" fillId="0" borderId="0" xfId="0"/>
    <xf numFmtId="0" fontId="19" fillId="0" borderId="0" xfId="0" applyFont="1"/>
    <xf numFmtId="3" fontId="20" fillId="0" borderId="1" xfId="0" applyNumberFormat="1" applyFont="1" applyBorder="1" applyAlignment="1">
      <alignment horizontal="center"/>
    </xf>
    <xf numFmtId="0" fontId="1" fillId="0" borderId="0" xfId="0" applyFont="1"/>
    <xf numFmtId="0" fontId="20" fillId="0" borderId="0" xfId="0" applyFont="1"/>
    <xf numFmtId="0" fontId="22" fillId="0" borderId="0" xfId="0" applyFont="1" applyFill="1" applyBorder="1"/>
    <xf numFmtId="0" fontId="22" fillId="0" borderId="0" xfId="0" applyFont="1"/>
    <xf numFmtId="1" fontId="22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89" applyNumberFormat="1" applyFont="1" applyFill="1" applyBorder="1" applyAlignment="1">
      <alignment horizontal="center"/>
    </xf>
    <xf numFmtId="0" fontId="1" fillId="0" borderId="0" xfId="0" applyFont="1" applyFill="1" applyBorder="1"/>
    <xf numFmtId="0" fontId="6" fillId="0" borderId="0" xfId="0" applyFont="1" applyFill="1" applyBorder="1"/>
    <xf numFmtId="0" fontId="1" fillId="0" borderId="0" xfId="0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3" fillId="0" borderId="0" xfId="0" applyFont="1" applyFill="1" applyBorder="1"/>
    <xf numFmtId="1" fontId="22" fillId="0" borderId="0" xfId="0" applyNumberFormat="1" applyFont="1"/>
    <xf numFmtId="0" fontId="22" fillId="0" borderId="0" xfId="0" applyFont="1" applyFill="1" applyBorder="1" applyAlignment="1">
      <alignment vertical="center" wrapText="1"/>
    </xf>
    <xf numFmtId="1" fontId="6" fillId="0" borderId="0" xfId="0" applyNumberFormat="1" applyFont="1" applyFill="1" applyBorder="1" applyAlignment="1">
      <alignment horizontal="center"/>
    </xf>
    <xf numFmtId="3" fontId="0" fillId="0" borderId="0" xfId="0" applyNumberFormat="1"/>
    <xf numFmtId="0" fontId="6" fillId="0" borderId="3" xfId="0" applyFont="1" applyFill="1" applyBorder="1"/>
    <xf numFmtId="0" fontId="6" fillId="0" borderId="4" xfId="0" applyFont="1" applyFill="1" applyBorder="1"/>
    <xf numFmtId="1" fontId="6" fillId="0" borderId="5" xfId="0" applyNumberFormat="1" applyFont="1" applyFill="1" applyBorder="1"/>
    <xf numFmtId="1" fontId="6" fillId="0" borderId="6" xfId="0" applyNumberFormat="1" applyFont="1" applyFill="1" applyBorder="1"/>
    <xf numFmtId="0" fontId="6" fillId="0" borderId="3" xfId="0" applyFont="1" applyFill="1" applyBorder="1" applyAlignment="1">
      <alignment vertical="center" wrapText="1"/>
    </xf>
    <xf numFmtId="1" fontId="6" fillId="0" borderId="4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0" fontId="6" fillId="0" borderId="8" xfId="0" applyFont="1" applyFill="1" applyBorder="1"/>
    <xf numFmtId="0" fontId="6" fillId="0" borderId="4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1" fontId="6" fillId="0" borderId="9" xfId="0" applyNumberFormat="1" applyFont="1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/>
    </xf>
    <xf numFmtId="1" fontId="6" fillId="0" borderId="11" xfId="0" applyNumberFormat="1" applyFont="1" applyFill="1" applyBorder="1" applyAlignment="1">
      <alignment horizontal="center"/>
    </xf>
    <xf numFmtId="1" fontId="6" fillId="0" borderId="8" xfId="0" applyNumberFormat="1" applyFont="1" applyFill="1" applyBorder="1" applyAlignment="1">
      <alignment horizontal="center"/>
    </xf>
    <xf numFmtId="1" fontId="6" fillId="0" borderId="12" xfId="0" applyNumberFormat="1" applyFont="1" applyFill="1" applyBorder="1" applyAlignment="1">
      <alignment horizontal="center"/>
    </xf>
    <xf numFmtId="2" fontId="24" fillId="0" borderId="46" xfId="0" applyNumberFormat="1" applyFont="1" applyBorder="1" applyAlignment="1">
      <alignment horizontal="center"/>
    </xf>
    <xf numFmtId="2" fontId="24" fillId="0" borderId="48" xfId="0" applyNumberFormat="1" applyFont="1" applyBorder="1" applyAlignment="1">
      <alignment horizontal="center"/>
    </xf>
    <xf numFmtId="9" fontId="19" fillId="3" borderId="2" xfId="87" applyFont="1" applyFill="1" applyBorder="1" applyAlignment="1">
      <alignment horizontal="center"/>
    </xf>
    <xf numFmtId="0" fontId="19" fillId="3" borderId="2" xfId="0" applyFont="1" applyFill="1" applyBorder="1"/>
    <xf numFmtId="0" fontId="19" fillId="3" borderId="2" xfId="0" applyFont="1" applyFill="1" applyBorder="1" applyAlignment="1">
      <alignment horizontal="center" vertical="center"/>
    </xf>
    <xf numFmtId="0" fontId="21" fillId="0" borderId="0" xfId="0" applyFont="1"/>
    <xf numFmtId="0" fontId="21" fillId="0" borderId="0" xfId="86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1" fillId="0" borderId="0" xfId="0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0" fontId="20" fillId="0" borderId="13" xfId="0" applyFont="1" applyBorder="1"/>
    <xf numFmtId="0" fontId="20" fillId="0" borderId="14" xfId="0" applyFont="1" applyBorder="1"/>
    <xf numFmtId="0" fontId="20" fillId="0" borderId="15" xfId="0" applyFont="1" applyBorder="1"/>
    <xf numFmtId="17" fontId="21" fillId="4" borderId="49" xfId="0" applyNumberFormat="1" applyFont="1" applyFill="1" applyBorder="1" applyAlignment="1">
      <alignment horizontal="center" vertical="center"/>
    </xf>
    <xf numFmtId="1" fontId="21" fillId="0" borderId="50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0" borderId="0" xfId="86" applyFont="1" applyAlignment="1">
      <alignment horizontal="center" vertical="center"/>
    </xf>
    <xf numFmtId="1" fontId="24" fillId="0" borderId="0" xfId="0" applyNumberFormat="1" applyFont="1"/>
    <xf numFmtId="0" fontId="21" fillId="0" borderId="0" xfId="0" applyFont="1" applyAlignment="1">
      <alignment horizontal="center" vertical="center"/>
    </xf>
    <xf numFmtId="17" fontId="21" fillId="4" borderId="51" xfId="0" applyNumberFormat="1" applyFont="1" applyFill="1" applyBorder="1" applyAlignment="1">
      <alignment horizontal="center" vertical="center"/>
    </xf>
    <xf numFmtId="2" fontId="26" fillId="0" borderId="0" xfId="0" applyNumberFormat="1" applyFont="1"/>
    <xf numFmtId="0" fontId="25" fillId="0" borderId="0" xfId="0" applyFont="1" applyAlignment="1">
      <alignment horizontal="center" vertical="center"/>
    </xf>
    <xf numFmtId="17" fontId="21" fillId="4" borderId="21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17" fontId="21" fillId="4" borderId="2" xfId="0" applyNumberFormat="1" applyFont="1" applyFill="1" applyBorder="1" applyAlignment="1">
      <alignment horizontal="center" vertical="center"/>
    </xf>
    <xf numFmtId="0" fontId="14" fillId="0" borderId="0" xfId="0" applyFont="1"/>
    <xf numFmtId="1" fontId="26" fillId="0" borderId="0" xfId="0" applyNumberFormat="1" applyFont="1"/>
    <xf numFmtId="3" fontId="19" fillId="3" borderId="23" xfId="0" applyNumberFormat="1" applyFont="1" applyFill="1" applyBorder="1" applyAlignment="1">
      <alignment horizontal="center" vertical="center" wrapText="1"/>
    </xf>
    <xf numFmtId="9" fontId="20" fillId="0" borderId="24" xfId="87" applyFont="1" applyBorder="1" applyAlignment="1">
      <alignment horizontal="center"/>
    </xf>
    <xf numFmtId="9" fontId="20" fillId="0" borderId="25" xfId="87" applyFont="1" applyBorder="1" applyAlignment="1">
      <alignment horizontal="center"/>
    </xf>
    <xf numFmtId="9" fontId="20" fillId="0" borderId="26" xfId="87" applyFont="1" applyBorder="1" applyAlignment="1">
      <alignment horizontal="center"/>
    </xf>
    <xf numFmtId="0" fontId="19" fillId="3" borderId="27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 vertical="center"/>
    </xf>
    <xf numFmtId="0" fontId="19" fillId="3" borderId="30" xfId="0" applyFont="1" applyFill="1" applyBorder="1"/>
    <xf numFmtId="3" fontId="19" fillId="3" borderId="31" xfId="0" applyNumberFormat="1" applyFont="1" applyFill="1" applyBorder="1"/>
    <xf numFmtId="3" fontId="19" fillId="3" borderId="32" xfId="0" applyNumberFormat="1" applyFont="1" applyFill="1" applyBorder="1" applyAlignment="1">
      <alignment horizontal="center"/>
    </xf>
    <xf numFmtId="0" fontId="20" fillId="0" borderId="1" xfId="0" applyFont="1" applyBorder="1"/>
    <xf numFmtId="0" fontId="20" fillId="0" borderId="33" xfId="0" applyFont="1" applyBorder="1"/>
    <xf numFmtId="0" fontId="20" fillId="0" borderId="16" xfId="0" applyFont="1" applyBorder="1"/>
    <xf numFmtId="3" fontId="20" fillId="0" borderId="16" xfId="0" applyNumberFormat="1" applyFont="1" applyBorder="1" applyAlignment="1">
      <alignment horizontal="center"/>
    </xf>
    <xf numFmtId="3" fontId="20" fillId="0" borderId="17" xfId="0" applyNumberFormat="1" applyFont="1" applyBorder="1" applyAlignment="1">
      <alignment horizontal="center"/>
    </xf>
    <xf numFmtId="0" fontId="20" fillId="0" borderId="22" xfId="0" applyFont="1" applyBorder="1"/>
    <xf numFmtId="3" fontId="20" fillId="0" borderId="18" xfId="0" applyNumberFormat="1" applyFont="1" applyBorder="1" applyAlignment="1">
      <alignment horizontal="center"/>
    </xf>
    <xf numFmtId="0" fontId="20" fillId="0" borderId="34" xfId="0" applyFont="1" applyBorder="1"/>
    <xf numFmtId="0" fontId="20" fillId="0" borderId="19" xfId="0" applyFont="1" applyBorder="1"/>
    <xf numFmtId="3" fontId="20" fillId="0" borderId="19" xfId="0" applyNumberFormat="1" applyFont="1" applyBorder="1" applyAlignment="1">
      <alignment horizontal="center"/>
    </xf>
    <xf numFmtId="3" fontId="20" fillId="0" borderId="20" xfId="0" applyNumberFormat="1" applyFont="1" applyBorder="1" applyAlignment="1">
      <alignment horizontal="center"/>
    </xf>
    <xf numFmtId="0" fontId="21" fillId="2" borderId="53" xfId="0" applyFont="1" applyFill="1" applyBorder="1" applyAlignment="1">
      <alignment horizontal="center"/>
    </xf>
    <xf numFmtId="0" fontId="21" fillId="2" borderId="49" xfId="0" applyFont="1" applyFill="1" applyBorder="1" applyAlignment="1">
      <alignment horizontal="center"/>
    </xf>
    <xf numFmtId="0" fontId="18" fillId="0" borderId="2" xfId="0" applyFont="1" applyBorder="1" applyAlignment="1">
      <alignment horizontal="right"/>
    </xf>
    <xf numFmtId="0" fontId="27" fillId="0" borderId="0" xfId="0" applyFont="1"/>
    <xf numFmtId="1" fontId="1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0" fillId="0" borderId="35" xfId="0" applyBorder="1" applyAlignment="1">
      <alignment horizontal="center"/>
    </xf>
    <xf numFmtId="2" fontId="0" fillId="0" borderId="36" xfId="0" applyNumberFormat="1" applyBorder="1"/>
    <xf numFmtId="0" fontId="21" fillId="4" borderId="2" xfId="0" applyFont="1" applyFill="1" applyBorder="1" applyAlignment="1">
      <alignment horizontal="center" vertical="center"/>
    </xf>
    <xf numFmtId="17" fontId="21" fillId="4" borderId="52" xfId="0" applyNumberFormat="1" applyFont="1" applyFill="1" applyBorder="1" applyAlignment="1">
      <alignment horizontal="center" vertical="center"/>
    </xf>
    <xf numFmtId="17" fontId="21" fillId="4" borderId="38" xfId="0" applyNumberFormat="1" applyFont="1" applyFill="1" applyBorder="1" applyAlignment="1">
      <alignment horizontal="center" vertical="center"/>
    </xf>
    <xf numFmtId="1" fontId="29" fillId="4" borderId="54" xfId="0" applyNumberFormat="1" applyFont="1" applyFill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/>
    </xf>
    <xf numFmtId="1" fontId="21" fillId="0" borderId="14" xfId="0" applyNumberFormat="1" applyFont="1" applyBorder="1" applyAlignment="1">
      <alignment horizontal="center"/>
    </xf>
    <xf numFmtId="2" fontId="30" fillId="5" borderId="35" xfId="0" applyNumberFormat="1" applyFont="1" applyFill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1" fontId="21" fillId="0" borderId="13" xfId="0" applyNumberFormat="1" applyFont="1" applyBorder="1" applyAlignment="1">
      <alignment horizontal="center"/>
    </xf>
    <xf numFmtId="0" fontId="21" fillId="0" borderId="40" xfId="0" applyFont="1" applyBorder="1" applyAlignment="1">
      <alignment horizontal="center" vertical="center"/>
    </xf>
    <xf numFmtId="1" fontId="21" fillId="0" borderId="15" xfId="0" applyNumberFormat="1" applyFont="1" applyBorder="1" applyAlignment="1">
      <alignment horizontal="center"/>
    </xf>
    <xf numFmtId="0" fontId="21" fillId="4" borderId="2" xfId="0" applyFont="1" applyFill="1" applyBorder="1" applyAlignment="1">
      <alignment horizontal="right"/>
    </xf>
    <xf numFmtId="2" fontId="24" fillId="0" borderId="0" xfId="0" applyNumberFormat="1" applyFont="1" applyAlignment="1">
      <alignment horizontal="center"/>
    </xf>
    <xf numFmtId="2" fontId="30" fillId="5" borderId="2" xfId="0" applyNumberFormat="1" applyFont="1" applyFill="1" applyBorder="1" applyAlignment="1">
      <alignment horizontal="center" vertical="center"/>
    </xf>
    <xf numFmtId="17" fontId="26" fillId="0" borderId="0" xfId="0" applyNumberFormat="1" applyFont="1"/>
    <xf numFmtId="17" fontId="21" fillId="4" borderId="59" xfId="0" applyNumberFormat="1" applyFont="1" applyFill="1" applyBorder="1" applyAlignment="1">
      <alignment horizontal="center" vertical="center"/>
    </xf>
    <xf numFmtId="1" fontId="29" fillId="6" borderId="53" xfId="0" applyNumberFormat="1" applyFont="1" applyFill="1" applyBorder="1" applyAlignment="1">
      <alignment horizontal="center" vertical="center" wrapText="1"/>
    </xf>
    <xf numFmtId="0" fontId="21" fillId="4" borderId="41" xfId="0" applyFont="1" applyFill="1" applyBorder="1" applyAlignment="1">
      <alignment horizontal="center"/>
    </xf>
    <xf numFmtId="0" fontId="21" fillId="4" borderId="52" xfId="0" applyFont="1" applyFill="1" applyBorder="1" applyAlignment="1">
      <alignment horizontal="center"/>
    </xf>
    <xf numFmtId="0" fontId="21" fillId="4" borderId="57" xfId="0" applyFont="1" applyFill="1" applyBorder="1" applyAlignment="1">
      <alignment horizontal="center"/>
    </xf>
    <xf numFmtId="0" fontId="21" fillId="4" borderId="58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21" fillId="4" borderId="21" xfId="0" applyFont="1" applyFill="1" applyBorder="1" applyAlignment="1">
      <alignment horizontal="center"/>
    </xf>
    <xf numFmtId="1" fontId="21" fillId="4" borderId="2" xfId="0" applyNumberFormat="1" applyFont="1" applyFill="1" applyBorder="1" applyAlignment="1">
      <alignment horizontal="center"/>
    </xf>
    <xf numFmtId="1" fontId="21" fillId="4" borderId="51" xfId="0" applyNumberFormat="1" applyFont="1" applyFill="1" applyBorder="1" applyAlignment="1">
      <alignment horizontal="center" vertical="center"/>
    </xf>
    <xf numFmtId="1" fontId="21" fillId="6" borderId="58" xfId="0" applyNumberFormat="1" applyFont="1" applyFill="1" applyBorder="1" applyAlignment="1">
      <alignment horizontal="center" vertical="center"/>
    </xf>
    <xf numFmtId="1" fontId="1" fillId="0" borderId="0" xfId="0" applyNumberFormat="1" applyFont="1"/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0" fontId="31" fillId="0" borderId="0" xfId="0" applyFont="1"/>
    <xf numFmtId="1" fontId="31" fillId="0" borderId="0" xfId="0" applyNumberFormat="1" applyFont="1"/>
    <xf numFmtId="2" fontId="31" fillId="0" borderId="0" xfId="0" applyNumberFormat="1" applyFont="1"/>
    <xf numFmtId="0" fontId="28" fillId="0" borderId="0" xfId="0" applyFont="1"/>
    <xf numFmtId="1" fontId="21" fillId="0" borderId="60" xfId="0" applyNumberFormat="1" applyFont="1" applyBorder="1" applyAlignment="1">
      <alignment horizontal="center"/>
    </xf>
    <xf numFmtId="1" fontId="21" fillId="0" borderId="61" xfId="0" applyNumberFormat="1" applyFont="1" applyBorder="1" applyAlignment="1">
      <alignment horizontal="center"/>
    </xf>
    <xf numFmtId="1" fontId="21" fillId="0" borderId="62" xfId="0" applyNumberFormat="1" applyFont="1" applyBorder="1" applyAlignment="1">
      <alignment horizontal="center"/>
    </xf>
    <xf numFmtId="1" fontId="21" fillId="0" borderId="63" xfId="0" applyNumberFormat="1" applyFont="1" applyBorder="1" applyAlignment="1">
      <alignment horizontal="center"/>
    </xf>
    <xf numFmtId="0" fontId="21" fillId="4" borderId="64" xfId="0" applyFont="1" applyFill="1" applyBorder="1" applyAlignment="1">
      <alignment horizontal="center" vertical="center"/>
    </xf>
    <xf numFmtId="0" fontId="21" fillId="4" borderId="65" xfId="0" applyFont="1" applyFill="1" applyBorder="1" applyAlignment="1">
      <alignment horizontal="center" vertical="center"/>
    </xf>
    <xf numFmtId="0" fontId="21" fillId="4" borderId="66" xfId="0" applyFont="1" applyFill="1" applyBorder="1" applyAlignment="1">
      <alignment horizontal="center" vertical="center"/>
    </xf>
    <xf numFmtId="0" fontId="21" fillId="4" borderId="67" xfId="0" applyFont="1" applyFill="1" applyBorder="1" applyAlignment="1">
      <alignment horizontal="center" vertical="center"/>
    </xf>
    <xf numFmtId="0" fontId="21" fillId="4" borderId="68" xfId="0" applyFont="1" applyFill="1" applyBorder="1" applyAlignment="1">
      <alignment horizontal="center" vertical="center"/>
    </xf>
    <xf numFmtId="1" fontId="21" fillId="4" borderId="40" xfId="0" applyNumberFormat="1" applyFont="1" applyFill="1" applyBorder="1" applyAlignment="1">
      <alignment horizontal="center" vertical="center"/>
    </xf>
    <xf numFmtId="1" fontId="21" fillId="4" borderId="64" xfId="0" applyNumberFormat="1" applyFont="1" applyFill="1" applyBorder="1" applyAlignment="1">
      <alignment horizontal="center"/>
    </xf>
    <xf numFmtId="1" fontId="21" fillId="6" borderId="69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3" fontId="14" fillId="0" borderId="0" xfId="0" applyNumberFormat="1" applyFont="1" applyBorder="1"/>
    <xf numFmtId="0" fontId="14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3" fontId="14" fillId="0" borderId="0" xfId="0" applyNumberFormat="1" applyFont="1"/>
    <xf numFmtId="0" fontId="0" fillId="0" borderId="0" xfId="0" applyFont="1"/>
    <xf numFmtId="3" fontId="20" fillId="0" borderId="38" xfId="0" applyNumberFormat="1" applyFont="1" applyBorder="1" applyAlignment="1">
      <alignment horizontal="center"/>
    </xf>
    <xf numFmtId="3" fontId="20" fillId="0" borderId="39" xfId="0" applyNumberFormat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/>
    <xf numFmtId="0" fontId="32" fillId="0" borderId="0" xfId="0" applyFont="1" applyAlignment="1">
      <alignment horizontal="center" vertical="center"/>
    </xf>
    <xf numFmtId="1" fontId="20" fillId="0" borderId="0" xfId="0" applyNumberFormat="1" applyFont="1"/>
    <xf numFmtId="0" fontId="19" fillId="4" borderId="2" xfId="0" applyFont="1" applyFill="1" applyBorder="1" applyAlignment="1">
      <alignment horizontal="right"/>
    </xf>
    <xf numFmtId="0" fontId="19" fillId="4" borderId="41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19" fillId="4" borderId="57" xfId="0" applyFont="1" applyFill="1" applyBorder="1" applyAlignment="1">
      <alignment horizontal="center" vertical="center"/>
    </xf>
    <xf numFmtId="1" fontId="19" fillId="4" borderId="57" xfId="0" applyNumberFormat="1" applyFont="1" applyFill="1" applyBorder="1" applyAlignment="1">
      <alignment horizontal="center"/>
    </xf>
    <xf numFmtId="1" fontId="19" fillId="6" borderId="58" xfId="0" applyNumberFormat="1" applyFont="1" applyFill="1" applyBorder="1" applyAlignment="1">
      <alignment horizontal="center"/>
    </xf>
    <xf numFmtId="2" fontId="37" fillId="5" borderId="2" xfId="0" applyNumberFormat="1" applyFont="1" applyFill="1" applyBorder="1" applyAlignment="1">
      <alignment horizontal="center" vertical="center"/>
    </xf>
    <xf numFmtId="0" fontId="26" fillId="0" borderId="0" xfId="0" applyFont="1" applyFill="1"/>
    <xf numFmtId="0" fontId="26" fillId="0" borderId="0" xfId="0" applyFont="1" applyFill="1" applyAlignment="1">
      <alignment horizontal="center" vertical="center"/>
    </xf>
    <xf numFmtId="2" fontId="26" fillId="0" borderId="0" xfId="0" applyNumberFormat="1" applyFont="1" applyFill="1"/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wrapText="1"/>
    </xf>
    <xf numFmtId="1" fontId="26" fillId="0" borderId="0" xfId="0" applyNumberFormat="1" applyFont="1" applyFill="1"/>
    <xf numFmtId="0" fontId="35" fillId="0" borderId="0" xfId="0" applyFont="1" applyFill="1"/>
    <xf numFmtId="0" fontId="35" fillId="0" borderId="0" xfId="0" applyFont="1" applyFill="1" applyAlignment="1">
      <alignment horizontal="center" vertical="center"/>
    </xf>
    <xf numFmtId="0" fontId="36" fillId="0" borderId="0" xfId="0" applyFont="1" applyFill="1"/>
    <xf numFmtId="0" fontId="5" fillId="0" borderId="0" xfId="0" applyFont="1"/>
    <xf numFmtId="17" fontId="1" fillId="0" borderId="0" xfId="0" applyNumberFormat="1" applyFont="1"/>
    <xf numFmtId="0" fontId="1" fillId="0" borderId="0" xfId="0" applyFont="1" applyAlignment="1">
      <alignment horizontal="center" vertical="center"/>
    </xf>
    <xf numFmtId="17" fontId="21" fillId="4" borderId="70" xfId="0" applyNumberFormat="1" applyFont="1" applyFill="1" applyBorder="1" applyAlignment="1">
      <alignment horizontal="center" vertical="center"/>
    </xf>
    <xf numFmtId="17" fontId="21" fillId="4" borderId="71" xfId="0" applyNumberFormat="1" applyFont="1" applyFill="1" applyBorder="1" applyAlignment="1">
      <alignment horizontal="center" vertical="center"/>
    </xf>
    <xf numFmtId="17" fontId="21" fillId="4" borderId="72" xfId="0" applyNumberFormat="1" applyFont="1" applyFill="1" applyBorder="1" applyAlignment="1">
      <alignment horizontal="center" vertical="center"/>
    </xf>
    <xf numFmtId="17" fontId="21" fillId="4" borderId="54" xfId="0" applyNumberFormat="1" applyFont="1" applyFill="1" applyBorder="1" applyAlignment="1">
      <alignment horizontal="center" vertical="center"/>
    </xf>
    <xf numFmtId="1" fontId="21" fillId="0" borderId="55" xfId="0" applyNumberFormat="1" applyFont="1" applyBorder="1" applyAlignment="1">
      <alignment horizontal="center" vertical="center"/>
    </xf>
    <xf numFmtId="1" fontId="21" fillId="0" borderId="56" xfId="0" applyNumberFormat="1" applyFont="1" applyBorder="1" applyAlignment="1">
      <alignment horizontal="center" vertical="center"/>
    </xf>
    <xf numFmtId="1" fontId="21" fillId="0" borderId="40" xfId="0" applyNumberFormat="1" applyFont="1" applyBorder="1" applyAlignment="1">
      <alignment horizontal="center" vertical="center"/>
    </xf>
    <xf numFmtId="17" fontId="21" fillId="4" borderId="41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1" fontId="26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center"/>
    </xf>
    <xf numFmtId="0" fontId="18" fillId="0" borderId="73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21" fillId="2" borderId="23" xfId="0" applyFont="1" applyFill="1" applyBorder="1" applyAlignment="1">
      <alignment horizontal="center"/>
    </xf>
    <xf numFmtId="2" fontId="0" fillId="0" borderId="37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20" xfId="0" applyNumberFormat="1" applyBorder="1"/>
    <xf numFmtId="3" fontId="0" fillId="0" borderId="2" xfId="0" applyNumberFormat="1" applyBorder="1" applyAlignment="1">
      <alignment horizontal="center"/>
    </xf>
    <xf numFmtId="17" fontId="21" fillId="0" borderId="74" xfId="0" applyNumberFormat="1" applyFont="1" applyBorder="1" applyAlignment="1">
      <alignment horizontal="center"/>
    </xf>
    <xf numFmtId="3" fontId="24" fillId="0" borderId="45" xfId="0" applyNumberFormat="1" applyFont="1" applyBorder="1" applyAlignment="1">
      <alignment horizontal="center"/>
    </xf>
    <xf numFmtId="17" fontId="21" fillId="0" borderId="46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4" fillId="0" borderId="47" xfId="0" applyNumberFormat="1" applyFont="1" applyBorder="1" applyAlignment="1">
      <alignment horizontal="center"/>
    </xf>
    <xf numFmtId="17" fontId="21" fillId="0" borderId="48" xfId="0" applyNumberFormat="1" applyFont="1" applyBorder="1" applyAlignment="1">
      <alignment horizontal="center"/>
    </xf>
    <xf numFmtId="0" fontId="6" fillId="0" borderId="75" xfId="0" applyFont="1" applyFill="1" applyBorder="1"/>
    <xf numFmtId="0" fontId="6" fillId="0" borderId="75" xfId="0" applyFont="1" applyFill="1" applyBorder="1" applyAlignment="1">
      <alignment horizontal="left"/>
    </xf>
    <xf numFmtId="0" fontId="6" fillId="0" borderId="76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/>
    </xf>
    <xf numFmtId="0" fontId="6" fillId="0" borderId="77" xfId="0" applyFont="1" applyFill="1" applyBorder="1" applyAlignment="1">
      <alignment horizontal="center" vertical="center"/>
    </xf>
    <xf numFmtId="0" fontId="6" fillId="0" borderId="77" xfId="65" applyFont="1" applyFill="1" applyBorder="1" applyAlignment="1">
      <alignment horizontal="center" vertical="center"/>
    </xf>
    <xf numFmtId="0" fontId="6" fillId="0" borderId="78" xfId="65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0" fontId="24" fillId="0" borderId="77" xfId="0" applyFont="1" applyBorder="1" applyAlignment="1">
      <alignment horizontal="left"/>
    </xf>
    <xf numFmtId="0" fontId="24" fillId="0" borderId="76" xfId="0" applyFont="1" applyBorder="1" applyAlignment="1">
      <alignment horizontal="center"/>
    </xf>
    <xf numFmtId="0" fontId="24" fillId="0" borderId="77" xfId="0" applyFont="1" applyBorder="1" applyAlignment="1">
      <alignment horizontal="center"/>
    </xf>
    <xf numFmtId="0" fontId="24" fillId="0" borderId="77" xfId="0" applyFont="1" applyBorder="1" applyAlignment="1">
      <alignment horizontal="center" vertical="center"/>
    </xf>
    <xf numFmtId="0" fontId="24" fillId="0" borderId="79" xfId="0" applyFont="1" applyBorder="1" applyAlignment="1">
      <alignment horizontal="center"/>
    </xf>
    <xf numFmtId="0" fontId="24" fillId="0" borderId="78" xfId="0" applyFont="1" applyBorder="1" applyAlignment="1">
      <alignment horizontal="center"/>
    </xf>
    <xf numFmtId="2" fontId="14" fillId="0" borderId="0" xfId="0" applyNumberFormat="1" applyFont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34" fillId="0" borderId="0" xfId="0" applyFont="1" applyAlignment="1">
      <alignment wrapText="1"/>
    </xf>
    <xf numFmtId="0" fontId="4" fillId="0" borderId="33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vertical="center" wrapText="1"/>
    </xf>
    <xf numFmtId="0" fontId="32" fillId="0" borderId="43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33" fillId="0" borderId="34" xfId="0" applyFont="1" applyBorder="1" applyAlignment="1">
      <alignment wrapText="1"/>
    </xf>
    <xf numFmtId="0" fontId="33" fillId="0" borderId="44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32" fillId="0" borderId="22" xfId="0" applyFont="1" applyFill="1" applyBorder="1" applyAlignment="1">
      <alignment horizontal="left" vertical="center" wrapText="1"/>
    </xf>
    <xf numFmtId="0" fontId="32" fillId="0" borderId="43" xfId="0" applyFont="1" applyFill="1" applyBorder="1" applyAlignment="1">
      <alignment horizontal="left" vertical="center" wrapText="1"/>
    </xf>
    <xf numFmtId="0" fontId="35" fillId="0" borderId="0" xfId="0" applyFont="1" applyFill="1" applyAlignment="1">
      <alignment wrapText="1"/>
    </xf>
    <xf numFmtId="0" fontId="32" fillId="0" borderId="0" xfId="0" applyFont="1" applyAlignment="1">
      <alignment wrapText="1"/>
    </xf>
  </cellXfs>
  <cellStyles count="90">
    <cellStyle name="Excel Built-in Normal" xfId="1"/>
    <cellStyle name="Hyperlink 2" xfId="2"/>
    <cellStyle name="Hyperlink 2 10" xfId="3"/>
    <cellStyle name="Hyperlink 2 11" xfId="4"/>
    <cellStyle name="Hyperlink 2 12" xfId="5"/>
    <cellStyle name="Hyperlink 2 13" xfId="6"/>
    <cellStyle name="Hyperlink 2 14" xfId="7"/>
    <cellStyle name="Hyperlink 2 15" xfId="8"/>
    <cellStyle name="Hyperlink 2 16" xfId="9"/>
    <cellStyle name="Hyperlink 2 17" xfId="10"/>
    <cellStyle name="Hyperlink 2 18" xfId="11"/>
    <cellStyle name="Hyperlink 2 19" xfId="12"/>
    <cellStyle name="Hyperlink 2 2" xfId="13"/>
    <cellStyle name="Hyperlink 2 2 2" xfId="14"/>
    <cellStyle name="Hyperlink 2 2 3" xfId="15"/>
    <cellStyle name="Hyperlink 2 2 4" xfId="16"/>
    <cellStyle name="Hyperlink 2 2 5" xfId="17"/>
    <cellStyle name="Hyperlink 2 2 6" xfId="18"/>
    <cellStyle name="Hyperlink 2 2 7" xfId="19"/>
    <cellStyle name="Hyperlink 2 2 8" xfId="20"/>
    <cellStyle name="Hyperlink 2 2 9" xfId="21"/>
    <cellStyle name="Hyperlink 2 20" xfId="22"/>
    <cellStyle name="Hyperlink 2 21" xfId="23"/>
    <cellStyle name="Hyperlink 2 22" xfId="24"/>
    <cellStyle name="Hyperlink 2 23" xfId="25"/>
    <cellStyle name="Hyperlink 2 24" xfId="26"/>
    <cellStyle name="Hyperlink 2 25" xfId="27"/>
    <cellStyle name="Hyperlink 2 26" xfId="28"/>
    <cellStyle name="Hyperlink 2 27" xfId="29"/>
    <cellStyle name="Hyperlink 2 28" xfId="30"/>
    <cellStyle name="Hyperlink 2 29" xfId="31"/>
    <cellStyle name="Hyperlink 2 3" xfId="32"/>
    <cellStyle name="Hyperlink 2 30" xfId="33"/>
    <cellStyle name="Hyperlink 2 31" xfId="34"/>
    <cellStyle name="Hyperlink 2 32" xfId="35"/>
    <cellStyle name="Hyperlink 2 33" xfId="36"/>
    <cellStyle name="Hyperlink 2 34" xfId="37"/>
    <cellStyle name="Hyperlink 2 35" xfId="38"/>
    <cellStyle name="Hyperlink 2 36" xfId="39"/>
    <cellStyle name="Hyperlink 2 37" xfId="40"/>
    <cellStyle name="Hyperlink 2 38" xfId="41"/>
    <cellStyle name="Hyperlink 2 39" xfId="42"/>
    <cellStyle name="Hyperlink 2 4" xfId="43"/>
    <cellStyle name="Hyperlink 2 40" xfId="44"/>
    <cellStyle name="Hyperlink 2 41" xfId="45"/>
    <cellStyle name="Hyperlink 2 42" xfId="46"/>
    <cellStyle name="Hyperlink 2 43" xfId="47"/>
    <cellStyle name="Hyperlink 2 44" xfId="48"/>
    <cellStyle name="Hyperlink 2 45" xfId="49"/>
    <cellStyle name="Hyperlink 2 46" xfId="50"/>
    <cellStyle name="Hyperlink 2 47" xfId="51"/>
    <cellStyle name="Hyperlink 2 48" xfId="52"/>
    <cellStyle name="Hyperlink 2 49" xfId="53"/>
    <cellStyle name="Hyperlink 2 5" xfId="54"/>
    <cellStyle name="Hyperlink 2 50" xfId="55"/>
    <cellStyle name="Hyperlink 2 51" xfId="56"/>
    <cellStyle name="Hyperlink 2 52" xfId="57"/>
    <cellStyle name="Hyperlink 2 53" xfId="58"/>
    <cellStyle name="Hyperlink 2 54" xfId="59"/>
    <cellStyle name="Hyperlink 2 55" xfId="60"/>
    <cellStyle name="Hyperlink 2 6" xfId="61"/>
    <cellStyle name="Hyperlink 2 7" xfId="62"/>
    <cellStyle name="Hyperlink 2 8" xfId="63"/>
    <cellStyle name="Hyperlink 2 9" xfId="64"/>
    <cellStyle name="Normal" xfId="0" builtinId="0"/>
    <cellStyle name="Normal 2" xfId="65"/>
    <cellStyle name="Normal 2 10" xfId="66"/>
    <cellStyle name="Normal 2 11" xfId="67"/>
    <cellStyle name="Normal 2 12" xfId="68"/>
    <cellStyle name="Normal 2 13" xfId="69"/>
    <cellStyle name="Normal 2 14" xfId="70"/>
    <cellStyle name="Normal 2 15" xfId="71"/>
    <cellStyle name="Normal 2 16" xfId="72"/>
    <cellStyle name="Normal 2 17" xfId="73"/>
    <cellStyle name="Normal 2 18" xfId="74"/>
    <cellStyle name="Normal 2 19" xfId="75"/>
    <cellStyle name="Normal 2 2" xfId="76"/>
    <cellStyle name="Normal 2 20" xfId="77"/>
    <cellStyle name="Normal 2 3" xfId="78"/>
    <cellStyle name="Normal 2 4" xfId="79"/>
    <cellStyle name="Normal 2 5" xfId="80"/>
    <cellStyle name="Normal 2 6" xfId="81"/>
    <cellStyle name="Normal 2 7" xfId="82"/>
    <cellStyle name="Normal 2 8" xfId="83"/>
    <cellStyle name="Normal 2 9" xfId="84"/>
    <cellStyle name="Normal 3" xfId="85"/>
    <cellStyle name="Normal 4 2" xfId="86"/>
    <cellStyle name="Porcentagem" xfId="87" builtinId="5"/>
    <cellStyle name="Porcentagem 2" xfId="88"/>
    <cellStyle name="Vírgula" xfId="89" builtinId="3"/>
  </cellStyles>
  <dxfs count="18"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border>
        <left/>
      </border>
    </dxf>
    <dxf>
      <fill>
        <patternFill patternType="none">
          <bgColor indexed="65"/>
        </patternFill>
      </fill>
    </dxf>
    <dxf>
      <font>
        <color theme="0"/>
      </font>
    </dxf>
    <dxf>
      <numFmt numFmtId="1" formatCode="0"/>
    </dxf>
    <dxf>
      <numFmt numFmtId="1" formatCode="0"/>
    </dxf>
  </dxfs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t-BR">
                <a:solidFill>
                  <a:schemeClr val="tx1"/>
                </a:solidFill>
              </a:rPr>
              <a:t>INPUT de protocolos OGM 2017 a 2023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66153086386438E-2"/>
          <c:y val="0.15111045494313211"/>
          <c:w val="0.83562140819354103"/>
          <c:h val="0.66362976207371882"/>
        </c:manualLayout>
      </c:layout>
      <c:areaChart>
        <c:grouping val="standard"/>
        <c:varyColors val="0"/>
        <c:ser>
          <c:idx val="0"/>
          <c:order val="0"/>
          <c:tx>
            <c:strRef>
              <c:f>'Historico de protocolos'!$A$16:$A$22</c:f>
              <c:strCache>
                <c:ptCount val="7"/>
                <c:pt idx="0">
                  <c:v>Protocolos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val>
            <c:numRef>
              <c:f>'Historico de protocolos'!$B$16:$B$22</c:f>
              <c:numCache>
                <c:formatCode>#,##0</c:formatCode>
                <c:ptCount val="7"/>
                <c:pt idx="0">
                  <c:v>15339</c:v>
                </c:pt>
                <c:pt idx="1">
                  <c:v>24639</c:v>
                </c:pt>
                <c:pt idx="2">
                  <c:v>29569</c:v>
                </c:pt>
                <c:pt idx="3">
                  <c:v>39523</c:v>
                </c:pt>
                <c:pt idx="4">
                  <c:v>56211</c:v>
                </c:pt>
                <c:pt idx="5">
                  <c:v>46103</c:v>
                </c:pt>
                <c:pt idx="6">
                  <c:v>59924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3-447C-B471-0F63FE9C3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270624"/>
        <c:axId val="1"/>
      </c:areaChart>
      <c:lineChart>
        <c:grouping val="standard"/>
        <c:varyColors val="0"/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'Historico de protocolos'!$D$16:$D$22</c:f>
              <c:numCache>
                <c:formatCode>#,##0</c:formatCode>
                <c:ptCount val="7"/>
                <c:pt idx="0">
                  <c:v>38758.285714285717</c:v>
                </c:pt>
                <c:pt idx="1">
                  <c:v>38758.285714285717</c:v>
                </c:pt>
                <c:pt idx="2">
                  <c:v>38758.285714285717</c:v>
                </c:pt>
                <c:pt idx="3">
                  <c:v>38758.285714285717</c:v>
                </c:pt>
                <c:pt idx="4">
                  <c:v>38758.285714285717</c:v>
                </c:pt>
                <c:pt idx="5">
                  <c:v>38758.285714285717</c:v>
                </c:pt>
                <c:pt idx="6">
                  <c:v>38758.285714285717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B3-447C-B471-0F63FE9C3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270624"/>
        <c:axId val="1"/>
      </c:lineChart>
      <c:lineChart>
        <c:grouping val="standard"/>
        <c:varyColors val="0"/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'Historico de protocolos'!$C$16:$C$22</c:f>
              <c:numCache>
                <c:formatCode>0.00</c:formatCode>
                <c:ptCount val="7"/>
                <c:pt idx="0" formatCode="General">
                  <c:v>0</c:v>
                </c:pt>
                <c:pt idx="1">
                  <c:v>60.629767259925686</c:v>
                </c:pt>
                <c:pt idx="2">
                  <c:v>20.008928933804132</c:v>
                </c:pt>
                <c:pt idx="3">
                  <c:v>33.663634211505297</c:v>
                </c:pt>
                <c:pt idx="4">
                  <c:v>42.223515421400201</c:v>
                </c:pt>
                <c:pt idx="5">
                  <c:v>-17.982245467968902</c:v>
                </c:pt>
                <c:pt idx="6">
                  <c:v>29.978526343188079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B3-447C-B471-0F63FE9C3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127062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12706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"/>
        <c:crosses val="max"/>
        <c:crossBetween val="between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7.0217768233516262E-2"/>
          <c:y val="0.92483732502187221"/>
          <c:w val="0.85956430446194221"/>
          <c:h val="6.5693897637795318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6.71679325108516E-3"/>
          <c:y val="9.8617593615277735E-2"/>
          <c:w val="0.9317201533383207"/>
          <c:h val="0.87440291682996629"/>
        </c:manualLayout>
      </c:layout>
      <c:barChart>
        <c:barDir val="col"/>
        <c:grouping val="clustered"/>
        <c:varyColors val="0"/>
        <c:ser>
          <c:idx val="3"/>
          <c:order val="0"/>
          <c:spPr>
            <a:solidFill>
              <a:srgbClr val="6600C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1AD9-485C-BBD9-58932A0CCE49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1AD9-485C-BBD9-58932A0CCE49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1AD9-485C-BBD9-58932A0CCE49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1AD9-485C-BBD9-58932A0CCE49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1AD9-485C-BBD9-58932A0CCE4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1AD9-485C-BBD9-58932A0CCE49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1AD9-485C-BBD9-58932A0CCE49}"/>
              </c:ext>
            </c:extLst>
          </c:dPt>
          <c:dPt>
            <c:idx val="8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1AD9-485C-BBD9-58932A0CCE49}"/>
              </c:ext>
            </c:extLst>
          </c:dPt>
          <c:dPt>
            <c:idx val="9"/>
            <c:invertIfNegative val="0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1AD9-485C-BBD9-58932A0CCE49}"/>
              </c:ext>
            </c:extLst>
          </c:dPt>
          <c:cat>
            <c:strRef>
              <c:f>'10 órgãos + demandados 2023'!$A$7:$A$16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Secretaria Municipal da Fazenda</c:v>
                </c:pt>
                <c:pt idx="5">
                  <c:v>Secretaria Executiva de Limpeza Urbana**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Subprefeitura Lapa</c:v>
                </c:pt>
                <c:pt idx="9">
                  <c:v>Subprefeitura Sé</c:v>
                </c:pt>
              </c:strCache>
            </c:strRef>
          </c:cat>
          <c:val>
            <c:numRef>
              <c:f>'10 órgãos + demandados 2023'!$O$7:$O$16</c:f>
              <c:numCache>
                <c:formatCode>0</c:formatCode>
                <c:ptCount val="10"/>
                <c:pt idx="0">
                  <c:v>688.08333333333337</c:v>
                </c:pt>
                <c:pt idx="1">
                  <c:v>625.83333333333337</c:v>
                </c:pt>
                <c:pt idx="2">
                  <c:v>370.83333333333331</c:v>
                </c:pt>
                <c:pt idx="3">
                  <c:v>285.75</c:v>
                </c:pt>
                <c:pt idx="4">
                  <c:v>274.16666666666669</c:v>
                </c:pt>
                <c:pt idx="5">
                  <c:v>253.33333333333334</c:v>
                </c:pt>
                <c:pt idx="6">
                  <c:v>226.66666666666666</c:v>
                </c:pt>
                <c:pt idx="7">
                  <c:v>202.83333333333334</c:v>
                </c:pt>
                <c:pt idx="8">
                  <c:v>95.416666666666671</c:v>
                </c:pt>
                <c:pt idx="9">
                  <c:v>91.083333333333329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D9-485C-BBD9-58932A0CCE49}"/>
            </c:ext>
          </c:extLst>
        </c:ser>
        <c:ser>
          <c:idx val="0"/>
          <c:order val="1"/>
          <c:invertIfNegative val="0"/>
          <c:cat>
            <c:strRef>
              <c:f>'10 órgãos + demandados 2023'!$A$7:$A$16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Secretaria Municipal da Fazenda</c:v>
                </c:pt>
                <c:pt idx="5">
                  <c:v>Secretaria Executiva de Limpeza Urbana**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Subprefeitura Lapa</c:v>
                </c:pt>
                <c:pt idx="9">
                  <c:v>Subprefeitura Sé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A-1AD9-485C-BBD9-58932A0CC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201892928"/>
        <c:axId val="1"/>
      </c:barChart>
      <c:catAx>
        <c:axId val="201892928"/>
        <c:scaling>
          <c:orientation val="minMax"/>
        </c:scaling>
        <c:delete val="0"/>
        <c:axPos val="b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l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0189292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>
                <a:solidFill>
                  <a:sysClr val="windowText" lastClr="000000"/>
                </a:solidFill>
              </a:rPr>
              <a:t>Órgãos - % em relação ao ano de 2023 (exetuando-se denúncias)</a:t>
            </a:r>
          </a:p>
        </c:rich>
      </c:tx>
      <c:layout>
        <c:manualLayout>
          <c:xMode val="edge"/>
          <c:yMode val="edge"/>
          <c:x val="0.1559546485260771"/>
          <c:y val="1.63599182004089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5265006623833725E-2"/>
          <c:y val="2.7210884353741495E-3"/>
          <c:w val="0.63355360688168372"/>
          <c:h val="0.92192961594086476"/>
        </c:manualLayout>
      </c:layout>
      <c:ofPieChart>
        <c:ofPieType val="pie"/>
        <c:varyColors val="1"/>
        <c:ser>
          <c:idx val="13"/>
          <c:order val="0"/>
          <c:dPt>
            <c:idx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0-CAEB-4654-A966-2A5806B549FD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CAEB-4654-A966-2A5806B549FD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CAEB-4654-A966-2A5806B549FD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CAEB-4654-A966-2A5806B549F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4-CAEB-4654-A966-2A5806B549F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AEB-4654-A966-2A5806B549FD}"/>
              </c:ext>
            </c:extLst>
          </c:dPt>
          <c:dPt>
            <c:idx val="6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CAEB-4654-A966-2A5806B549F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AEB-4654-A966-2A5806B549FD}"/>
              </c:ext>
            </c:extLst>
          </c:dPt>
          <c:dPt>
            <c:idx val="8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8-CAEB-4654-A966-2A5806B549FD}"/>
              </c:ext>
            </c:extLst>
          </c:dPt>
          <c:dPt>
            <c:idx val="9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9-CAEB-4654-A966-2A5806B549F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CAEB-4654-A966-2A5806B549F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CAEB-4654-A966-2A5806B549FD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AEB-4654-A966-2A5806B549FD}"/>
                </c:ext>
              </c:extLst>
            </c:dLbl>
            <c:dLbl>
              <c:idx val="9"/>
              <c:layout>
                <c:manualLayout>
                  <c:x val="2.7380264882315961E-2"/>
                  <c:y val="-5.95222025818201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AEB-4654-A966-2A5806B549FD}"/>
                </c:ext>
              </c:extLst>
            </c:dLbl>
            <c:dLbl>
              <c:idx val="10"/>
              <c:layout>
                <c:manualLayout>
                  <c:x val="3.8994171736651997E-2"/>
                  <c:y val="1.8991911725320548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AEB-4654-A966-2A5806B549FD}"/>
                </c:ext>
              </c:extLst>
            </c:dLbl>
            <c:dLbl>
              <c:idx val="11"/>
              <c:layout>
                <c:manualLayout>
                  <c:x val="-8.848099332644313E-2"/>
                  <c:y val="4.6202796079061548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AEB-4654-A966-2A5806B549FD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('10 órgãos + demandados 2023'!$A$7:$A$16,'10 órgãos + demandados 2023'!$A$18)</c:f>
              <c:strCache>
                <c:ptCount val="11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Secretaria Municipal da Fazenda</c:v>
                </c:pt>
                <c:pt idx="5">
                  <c:v>Secretaria Executiva de Limpeza Urbana**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Subprefeitura Lapa</c:v>
                </c:pt>
                <c:pt idx="9">
                  <c:v>Subprefeitura Sé</c:v>
                </c:pt>
                <c:pt idx="10">
                  <c:v>Outros</c:v>
                </c:pt>
              </c:strCache>
            </c:strRef>
          </c:cat>
          <c:val>
            <c:numRef>
              <c:f>('10 órgãos + demandados 2023'!$P$7:$P$16,'10 órgãos + demandados 2023'!$P$18)</c:f>
              <c:numCache>
                <c:formatCode>0.00</c:formatCode>
                <c:ptCount val="11"/>
                <c:pt idx="0">
                  <c:v>17.909897403639675</c:v>
                </c:pt>
                <c:pt idx="1">
                  <c:v>16.289612389649264</c:v>
                </c:pt>
                <c:pt idx="2">
                  <c:v>9.6523002841463672</c:v>
                </c:pt>
                <c:pt idx="3">
                  <c:v>7.4376938594017741</c:v>
                </c:pt>
                <c:pt idx="4">
                  <c:v>7.1361950415374267</c:v>
                </c:pt>
                <c:pt idx="5">
                  <c:v>6.5939309806303275</c:v>
                </c:pt>
                <c:pt idx="6">
                  <c:v>5.8998329826692411</c:v>
                </c:pt>
                <c:pt idx="7">
                  <c:v>5.2794828969915191</c:v>
                </c:pt>
                <c:pt idx="8">
                  <c:v>2.4835693989545149</c:v>
                </c:pt>
                <c:pt idx="9">
                  <c:v>2.3707784742858382</c:v>
                </c:pt>
                <c:pt idx="10">
                  <c:v>18.946706288094049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AEB-4654-A966-2A5806B54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45356745833029"/>
          <c:y val="0.10872398093095506"/>
          <c:w val="0.33261604139807288"/>
          <c:h val="0.8306193154427123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00" b="1" i="0" baseline="0">
                <a:solidFill>
                  <a:sysClr val="windowText" lastClr="000000"/>
                </a:solidFill>
                <a:effectLst/>
              </a:rPr>
              <a:t>10 órgãos mais demandados do ano de 2023 em</a:t>
            </a:r>
            <a:endParaRPr lang="pt-BR" sz="1000" b="1">
              <a:solidFill>
                <a:sysClr val="windowText" lastClr="000000"/>
              </a:solidFill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00" b="1" i="0" baseline="0">
                <a:solidFill>
                  <a:sysClr val="windowText" lastClr="000000"/>
                </a:solidFill>
                <a:effectLst/>
              </a:rPr>
              <a:t>  comparação com o total de entrada do ano de 2023 </a:t>
            </a:r>
            <a:r>
              <a:rPr lang="en-US" sz="1000" b="1" i="0" baseline="0">
                <a:solidFill>
                  <a:sysClr val="windowText" lastClr="000000"/>
                </a:solidFill>
                <a:effectLst/>
              </a:rPr>
              <a:t>(exetuando-se denúncias)</a:t>
            </a:r>
            <a:endParaRPr lang="pt-BR" sz="1000" b="1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2366549620486629"/>
          <c:y val="1.33333333333333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4795346527629989E-2"/>
          <c:y val="0.11150600527325615"/>
          <c:w val="0.53232177058948715"/>
          <c:h val="0.851781451835219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 órgãos + demandados 2023'!$N$19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'10 órgãos + demandados 2023'!$N$20:$N$21</c:f>
              <c:numCache>
                <c:formatCode>General</c:formatCode>
                <c:ptCount val="2"/>
                <c:pt idx="0" formatCode="0">
                  <c:v>8257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1-435D-98AB-3091E15E38F6}"/>
            </c:ext>
          </c:extLst>
        </c:ser>
        <c:ser>
          <c:idx val="1"/>
          <c:order val="1"/>
          <c:tx>
            <c:strRef>
              <c:f>'10 órgãos + demandados 2023'!$O$19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val>
            <c:numRef>
              <c:f>'10 órgãos + demandados 2023'!$O$20:$O$21</c:f>
              <c:numCache>
                <c:formatCode>General</c:formatCode>
                <c:ptCount val="2"/>
                <c:pt idx="0" formatCode="0">
                  <c:v>7510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71-435D-98AB-3091E15E38F6}"/>
            </c:ext>
          </c:extLst>
        </c:ser>
        <c:ser>
          <c:idx val="2"/>
          <c:order val="2"/>
          <c:tx>
            <c:strRef>
              <c:f>'10 órgãos + demandados 2023'!$P$19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00FF00"/>
            </a:solidFill>
            <a:ln w="25400">
              <a:noFill/>
            </a:ln>
          </c:spPr>
          <c:invertIfNegative val="0"/>
          <c:val>
            <c:numRef>
              <c:f>'10 órgãos + demandados 2023'!$P$20:$P$21</c:f>
              <c:numCache>
                <c:formatCode>General</c:formatCode>
                <c:ptCount val="2"/>
                <c:pt idx="0" formatCode="0">
                  <c:v>4450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71-435D-98AB-3091E15E38F6}"/>
            </c:ext>
          </c:extLst>
        </c:ser>
        <c:ser>
          <c:idx val="3"/>
          <c:order val="3"/>
          <c:tx>
            <c:strRef>
              <c:f>'10 órgãos + demandados 2023'!$Q$19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'10 órgãos + demandados 2023'!$Q$20:$Q$21</c:f>
              <c:numCache>
                <c:formatCode>General</c:formatCode>
                <c:ptCount val="2"/>
                <c:pt idx="0" formatCode="0">
                  <c:v>3429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71-435D-98AB-3091E15E38F6}"/>
            </c:ext>
          </c:extLst>
        </c:ser>
        <c:ser>
          <c:idx val="4"/>
          <c:order val="4"/>
          <c:tx>
            <c:strRef>
              <c:f>'10 órgãos + demandados 2023'!$R$19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00FFFF"/>
            </a:solidFill>
            <a:ln w="25400">
              <a:noFill/>
            </a:ln>
          </c:spPr>
          <c:invertIfNegative val="0"/>
          <c:val>
            <c:numRef>
              <c:f>'10 órgãos + demandados 2023'!$R$20:$R$21</c:f>
              <c:numCache>
                <c:formatCode>General</c:formatCode>
                <c:ptCount val="2"/>
                <c:pt idx="0" formatCode="0">
                  <c:v>3290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71-435D-98AB-3091E15E38F6}"/>
            </c:ext>
          </c:extLst>
        </c:ser>
        <c:ser>
          <c:idx val="5"/>
          <c:order val="5"/>
          <c:tx>
            <c:strRef>
              <c:f>'10 órgãos + demandados 2023'!$S$19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'10 órgãos + demandados 2023'!$S$20:$S$21</c:f>
              <c:numCache>
                <c:formatCode>General</c:formatCode>
                <c:ptCount val="2"/>
                <c:pt idx="0">
                  <c:v>3040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71-435D-98AB-3091E15E38F6}"/>
            </c:ext>
          </c:extLst>
        </c:ser>
        <c:ser>
          <c:idx val="6"/>
          <c:order val="6"/>
          <c:tx>
            <c:strRef>
              <c:f>'10 órgãos + demandados 2023'!$T$19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'10 órgãos + demandados 2023'!$T$20:$T$21</c:f>
              <c:numCache>
                <c:formatCode>General</c:formatCode>
                <c:ptCount val="2"/>
                <c:pt idx="0">
                  <c:v>2720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71-435D-98AB-3091E15E38F6}"/>
            </c:ext>
          </c:extLst>
        </c:ser>
        <c:ser>
          <c:idx val="7"/>
          <c:order val="7"/>
          <c:tx>
            <c:strRef>
              <c:f>'10 órgãos + demandados 2023'!$U$19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D71-435D-98AB-3091E15E38F6}"/>
              </c:ext>
            </c:extLst>
          </c:dPt>
          <c:val>
            <c:numRef>
              <c:f>'10 órgãos + demandados 2023'!$U$20:$U$21</c:f>
              <c:numCache>
                <c:formatCode>General</c:formatCode>
                <c:ptCount val="2"/>
                <c:pt idx="0">
                  <c:v>2434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71-435D-98AB-3091E15E38F6}"/>
            </c:ext>
          </c:extLst>
        </c:ser>
        <c:ser>
          <c:idx val="8"/>
          <c:order val="8"/>
          <c:tx>
            <c:strRef>
              <c:f>'10 órgãos + demandados 2023'!$V$19</c:f>
              <c:strCache>
                <c:ptCount val="1"/>
                <c:pt idx="0">
                  <c:v>Subprefeitura Lapa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val>
            <c:numRef>
              <c:f>'10 órgãos + demandados 2023'!$V$20:$V$21</c:f>
              <c:numCache>
                <c:formatCode>General</c:formatCode>
                <c:ptCount val="2"/>
                <c:pt idx="0">
                  <c:v>1145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71-435D-98AB-3091E15E38F6}"/>
            </c:ext>
          </c:extLst>
        </c:ser>
        <c:ser>
          <c:idx val="9"/>
          <c:order val="9"/>
          <c:tx>
            <c:strRef>
              <c:f>'10 órgãos + demandados 2023'!$W$19</c:f>
              <c:strCache>
                <c:ptCount val="1"/>
                <c:pt idx="0">
                  <c:v>Subprefeitura Sé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'10 órgãos + demandados 2023'!$W$20:$W$21</c:f>
              <c:numCache>
                <c:formatCode>0</c:formatCode>
                <c:ptCount val="2"/>
                <c:pt idx="0">
                  <c:v>1093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D71-435D-98AB-3091E15E38F6}"/>
            </c:ext>
          </c:extLst>
        </c:ser>
        <c:ser>
          <c:idx val="10"/>
          <c:order val="10"/>
          <c:tx>
            <c:strRef>
              <c:f>'10 órgãos + demandados 2023'!$X$19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59924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D71-435D-98AB-3091E15E38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 órgãos + demandados 2023'!$X$20:$X$21</c:f>
              <c:numCache>
                <c:formatCode>General</c:formatCode>
                <c:ptCount val="2"/>
                <c:pt idx="1">
                  <c:v>46103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D71-435D-98AB-3091E15E3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895424"/>
        <c:axId val="1"/>
        <c:axId val="0"/>
      </c:bar3DChart>
      <c:catAx>
        <c:axId val="20189542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18954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639639639639634"/>
          <c:y val="0.15523280839895012"/>
          <c:w val="0.34009009009009006"/>
          <c:h val="0.84109028871391078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 b="1">
                <a:effectLst/>
              </a:rPr>
              <a:t>CANAIS</a:t>
            </a:r>
            <a:r>
              <a:rPr lang="pt-BR" sz="1600" b="1" baseline="0">
                <a:effectLst/>
              </a:rPr>
              <a:t> DE ATENDIMENTO - 2023 a 2018</a:t>
            </a:r>
            <a:endParaRPr lang="pt-BR" sz="1600">
              <a:effectLst/>
            </a:endParaRP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solidFill>
          <a:schemeClr val="tx1"/>
        </a:solidFill>
      </c:spPr>
    </c:sideWall>
    <c:backWall>
      <c:thickness val="0"/>
      <c:spPr>
        <a:solidFill>
          <a:schemeClr val="tx1"/>
        </a:solidFill>
      </c:spPr>
    </c:backWall>
    <c:plotArea>
      <c:layout/>
      <c:bar3DChart>
        <c:barDir val="col"/>
        <c:grouping val="standard"/>
        <c:varyColors val="0"/>
        <c:ser>
          <c:idx val="1"/>
          <c:order val="0"/>
          <c:tx>
            <c:strRef>
              <c:f>'Atendimentos Anual'!$A$7</c:f>
              <c:strCache>
                <c:ptCount val="1"/>
                <c:pt idx="0">
                  <c:v>Telefone 156, opção 5</c:v>
                </c:pt>
              </c:strCache>
            </c:strRef>
          </c:tx>
          <c:invertIfNegative val="0"/>
          <c:cat>
            <c:numRef>
              <c:f>'Atendimentos Anual'!$B$6:$G$6</c:f>
              <c:numCache>
                <c:formatCode>General</c:formatCode>
                <c:ptCount val="6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  <c:pt idx="5">
                  <c:v>2018</c:v>
                </c:pt>
              </c:numCache>
            </c:numRef>
          </c:cat>
          <c:val>
            <c:numRef>
              <c:f>'Atendimentos Anual'!$B$7:$G$7</c:f>
              <c:numCache>
                <c:formatCode>General</c:formatCode>
                <c:ptCount val="6"/>
                <c:pt idx="0">
                  <c:v>20813</c:v>
                </c:pt>
                <c:pt idx="1">
                  <c:v>13960</c:v>
                </c:pt>
                <c:pt idx="2">
                  <c:v>21606</c:v>
                </c:pt>
                <c:pt idx="3">
                  <c:v>17390</c:v>
                </c:pt>
                <c:pt idx="4" formatCode="#,##0">
                  <c:v>15224</c:v>
                </c:pt>
                <c:pt idx="5" formatCode="#,##0">
                  <c:v>18417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E6-4327-B8F2-9C6DF3A3E8D6}"/>
            </c:ext>
          </c:extLst>
        </c:ser>
        <c:ser>
          <c:idx val="2"/>
          <c:order val="1"/>
          <c:tx>
            <c:strRef>
              <c:f>'Atendimentos Anual'!$A$7:$A$8</c:f>
              <c:strCache>
                <c:ptCount val="1"/>
                <c:pt idx="0">
                  <c:v>Telefone 156, opção 5 Formulário eletrônico (Portal 156)</c:v>
                </c:pt>
              </c:strCache>
            </c:strRef>
          </c:tx>
          <c:invertIfNegative val="0"/>
          <c:cat>
            <c:numRef>
              <c:f>'Atendimentos Anual'!$B$6:$G$6</c:f>
              <c:numCache>
                <c:formatCode>General</c:formatCode>
                <c:ptCount val="6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  <c:pt idx="5">
                  <c:v>2018</c:v>
                </c:pt>
              </c:numCache>
            </c:numRef>
          </c:cat>
          <c:val>
            <c:numRef>
              <c:f>'Atendimentos Anual'!$B$8:$G$8</c:f>
              <c:numCache>
                <c:formatCode>General</c:formatCode>
                <c:ptCount val="6"/>
                <c:pt idx="0">
                  <c:v>25924</c:v>
                </c:pt>
                <c:pt idx="1">
                  <c:v>21294</c:v>
                </c:pt>
                <c:pt idx="2">
                  <c:v>22971</c:v>
                </c:pt>
                <c:pt idx="3">
                  <c:v>15167</c:v>
                </c:pt>
                <c:pt idx="4" formatCode="#,##0">
                  <c:v>9982</c:v>
                </c:pt>
                <c:pt idx="5" formatCode="#,##0">
                  <c:v>5043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E6-4327-B8F2-9C6DF3A3E8D6}"/>
            </c:ext>
          </c:extLst>
        </c:ser>
        <c:ser>
          <c:idx val="3"/>
          <c:order val="2"/>
          <c:tx>
            <c:strRef>
              <c:f>'Atendimentos Anual'!$A$9</c:f>
              <c:strCache>
                <c:ptCount val="1"/>
                <c:pt idx="0">
                  <c:v>Pessoalmente¹/Carta²/e-mail²/Praças de atendimento³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numRef>
              <c:f>'Atendimentos Anual'!$B$6:$G$6</c:f>
              <c:numCache>
                <c:formatCode>General</c:formatCode>
                <c:ptCount val="6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  <c:pt idx="5">
                  <c:v>2018</c:v>
                </c:pt>
              </c:numCache>
            </c:numRef>
          </c:cat>
          <c:val>
            <c:numRef>
              <c:f>'Atendimentos Anual'!$B$9:$G$9</c:f>
              <c:numCache>
                <c:formatCode>General</c:formatCode>
                <c:ptCount val="6"/>
                <c:pt idx="0">
                  <c:v>13187</c:v>
                </c:pt>
                <c:pt idx="1">
                  <c:v>10849</c:v>
                </c:pt>
                <c:pt idx="2">
                  <c:v>11634</c:v>
                </c:pt>
                <c:pt idx="3">
                  <c:v>6966</c:v>
                </c:pt>
                <c:pt idx="4" formatCode="#,##0">
                  <c:v>4363</c:v>
                </c:pt>
                <c:pt idx="5" formatCode="#,##0">
                  <c:v>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E6-4327-B8F2-9C6DF3A3E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201267712"/>
        <c:axId val="1"/>
        <c:axId val="2"/>
      </c:bar3DChart>
      <c:catAx>
        <c:axId val="201267712"/>
        <c:scaling>
          <c:orientation val="maxMin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2000"/>
          <c:min val="0"/>
        </c:scaling>
        <c:delete val="0"/>
        <c:axPos val="r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1267712"/>
        <c:crosses val="autoZero"/>
        <c:crossBetween val="between"/>
        <c:majorUnit val="2000"/>
      </c:valAx>
      <c:serAx>
        <c:axId val="2"/>
        <c:scaling>
          <c:orientation val="maxMin"/>
        </c:scaling>
        <c:delete val="1"/>
        <c:axPos val="b"/>
        <c:majorTickMark val="out"/>
        <c:minorTickMark val="none"/>
        <c:tickLblPos val="nextTo"/>
        <c:crossAx val="1"/>
        <c:crosses val="autoZero"/>
      </c:serAx>
      <c:spPr>
        <a:noFill/>
        <a:ln w="25400">
          <a:noFill/>
        </a:ln>
      </c:spPr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Protocolos 2023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'Protocolos anual'!$B$6</c:f>
              <c:strCache>
                <c:ptCount val="1"/>
                <c:pt idx="0">
                  <c:v>Protocolos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poly"/>
            <c:order val="2"/>
            <c:dispRSqr val="0"/>
            <c:dispEq val="0"/>
          </c:trendline>
          <c:cat>
            <c:numRef>
              <c:f>'Protocolos anual'!$A$7:$A$18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'Protocolos anual'!$B$7:$B$18</c:f>
              <c:numCache>
                <c:formatCode>#,##0</c:formatCode>
                <c:ptCount val="12"/>
                <c:pt idx="0">
                  <c:v>4396</c:v>
                </c:pt>
                <c:pt idx="1">
                  <c:v>4747</c:v>
                </c:pt>
                <c:pt idx="2">
                  <c:v>5681</c:v>
                </c:pt>
                <c:pt idx="3">
                  <c:v>4816</c:v>
                </c:pt>
                <c:pt idx="4">
                  <c:v>5527</c:v>
                </c:pt>
                <c:pt idx="5">
                  <c:v>4921</c:v>
                </c:pt>
                <c:pt idx="6">
                  <c:v>4897</c:v>
                </c:pt>
                <c:pt idx="7">
                  <c:v>5084</c:v>
                </c:pt>
                <c:pt idx="8">
                  <c:v>4819</c:v>
                </c:pt>
                <c:pt idx="9">
                  <c:v>5435</c:v>
                </c:pt>
                <c:pt idx="10">
                  <c:v>5247</c:v>
                </c:pt>
                <c:pt idx="11">
                  <c:v>4354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2C-488F-BE1E-E79692BC0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111536"/>
        <c:axId val="1"/>
      </c:lineChart>
      <c:dateAx>
        <c:axId val="202111536"/>
        <c:scaling>
          <c:orientation val="minMax"/>
        </c:scaling>
        <c:delete val="0"/>
        <c:axPos val="b"/>
        <c:majorGridlines/>
        <c:numFmt formatCode="mmm\-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211153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/>
              <a:t>10 assuntos mais demandados - Média/2023 </a:t>
            </a:r>
            <a:r>
              <a:rPr lang="en-US" sz="1100" b="1" i="0" u="none" strike="noStrike" baseline="0">
                <a:effectLst/>
              </a:rPr>
              <a:t>(exetuando-se denúncias)</a:t>
            </a:r>
            <a:endParaRPr lang="pt-BR" sz="1100"/>
          </a:p>
        </c:rich>
      </c:tx>
      <c:layout>
        <c:manualLayout>
          <c:xMode val="edge"/>
          <c:yMode val="edge"/>
          <c:x val="0.11865916760404949"/>
          <c:y val="2.39435019076223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0222226271966521"/>
          <c:y val="0.1460589333549801"/>
          <c:w val="0.55699809675689271"/>
          <c:h val="0.7737854804231945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'10 assuntos + demandados 2023'!$A$7:$A$16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Estabelecimentos comerciais, indústrias e serviços</c:v>
                </c:pt>
                <c:pt idx="5">
                  <c:v>Poluição sonora - PSIU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Processo Administrativo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4F67-4897-AC1D-BB344DAFD4D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4F67-4897-AC1D-BB344DAFD4D2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4F67-4897-AC1D-BB344DAFD4D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4F67-4897-AC1D-BB344DAFD4D2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4F67-4897-AC1D-BB344DAFD4D2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4F67-4897-AC1D-BB344DAFD4D2}"/>
              </c:ext>
            </c:extLst>
          </c:dPt>
          <c:dPt>
            <c:idx val="7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4F67-4897-AC1D-BB344DAFD4D2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4F67-4897-AC1D-BB344DAFD4D2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4F67-4897-AC1D-BB344DAFD4D2}"/>
              </c:ext>
            </c:extLst>
          </c:dPt>
          <c:cat>
            <c:strRef>
              <c:f>'10 assuntos + demandados 2023'!$A$7:$A$16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Estabelecimentos comerciais, indústrias e serviços</c:v>
                </c:pt>
                <c:pt idx="5">
                  <c:v>Poluição sonora - PSIU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Processo Administrativo</c:v>
                </c:pt>
              </c:strCache>
            </c:strRef>
          </c:cat>
          <c:val>
            <c:numRef>
              <c:f>'10 assuntos + demandados 2023'!$O$7:$O$16</c:f>
              <c:numCache>
                <c:formatCode>0</c:formatCode>
                <c:ptCount val="10"/>
                <c:pt idx="0">
                  <c:v>590.16666666666663</c:v>
                </c:pt>
                <c:pt idx="1">
                  <c:v>388.25</c:v>
                </c:pt>
                <c:pt idx="2">
                  <c:v>308.25</c:v>
                </c:pt>
                <c:pt idx="3">
                  <c:v>269.33333333333331</c:v>
                </c:pt>
                <c:pt idx="4">
                  <c:v>198.83333333333334</c:v>
                </c:pt>
                <c:pt idx="5">
                  <c:v>198.66666666666666</c:v>
                </c:pt>
                <c:pt idx="6">
                  <c:v>143.5</c:v>
                </c:pt>
                <c:pt idx="7">
                  <c:v>134.66666666666666</c:v>
                </c:pt>
                <c:pt idx="8">
                  <c:v>128.08333333333334</c:v>
                </c:pt>
                <c:pt idx="9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F67-4897-AC1D-BB344DAFD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201892512"/>
        <c:axId val="1"/>
      </c:barChart>
      <c:catAx>
        <c:axId val="201892512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b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0189251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/>
              <a:t>ASSUNTOS - % em relação ao ano 2023 (exetuando-se denúncias)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5074131481596297E-2"/>
          <c:y val="5.1200054538637227E-2"/>
          <c:w val="0.64494743931082477"/>
          <c:h val="0.94731935649651544"/>
        </c:manualLayout>
      </c:layout>
      <c:ofPieChart>
        <c:ofPieType val="pie"/>
        <c:varyColors val="1"/>
        <c:ser>
          <c:idx val="14"/>
          <c:order val="0"/>
          <c:tx>
            <c:strRef>
              <c:f>'10 assuntos + demandados 2023'!$B$6</c:f>
              <c:strCache>
                <c:ptCount val="1"/>
                <c:pt idx="0">
                  <c:v>dez/22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4E-49E0-AC3A-8B8F3DDEA3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4E-49E0-AC3A-8B8F3DDEA318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2-464E-49E0-AC3A-8B8F3DDEA318}"/>
              </c:ext>
            </c:extLst>
          </c:dPt>
          <c:dPt>
            <c:idx val="3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64E-49E0-AC3A-8B8F3DDEA318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4-464E-49E0-AC3A-8B8F3DDEA31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64E-49E0-AC3A-8B8F3DDEA318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6-464E-49E0-AC3A-8B8F3DDEA31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64E-49E0-AC3A-8B8F3DDEA31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64E-49E0-AC3A-8B8F3DDEA318}"/>
              </c:ext>
            </c:extLst>
          </c:dPt>
          <c:dPt>
            <c:idx val="9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464E-49E0-AC3A-8B8F3DDEA31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64E-49E0-AC3A-8B8F3DDEA31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64E-49E0-AC3A-8B8F3DDEA318}"/>
              </c:ext>
            </c:extLst>
          </c:dPt>
          <c:dLbls>
            <c:dLbl>
              <c:idx val="1"/>
              <c:layout>
                <c:manualLayout>
                  <c:x val="-5.266961492827095E-2"/>
                  <c:y val="-3.108792986554430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4E-49E0-AC3A-8B8F3DDEA318}"/>
                </c:ext>
              </c:extLst>
            </c:dLbl>
            <c:dLbl>
              <c:idx val="2"/>
              <c:layout>
                <c:manualLayout>
                  <c:x val="4.4964984399781076E-2"/>
                  <c:y val="-4.37894623785837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4E-49E0-AC3A-8B8F3DDEA318}"/>
                </c:ext>
              </c:extLst>
            </c:dLbl>
            <c:dLbl>
              <c:idx val="8"/>
              <c:layout>
                <c:manualLayout>
                  <c:x val="1.0462413659479705E-2"/>
                  <c:y val="4.20369065120056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4E-49E0-AC3A-8B8F3DDEA318}"/>
                </c:ext>
              </c:extLst>
            </c:dLbl>
            <c:dLbl>
              <c:idx val="10"/>
              <c:layout>
                <c:manualLayout>
                  <c:x val="4.9609335362760021E-2"/>
                  <c:y val="-1.065979284558739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4E-49E0-AC3A-8B8F3DDEA3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('10 assuntos + demandados 2023'!$A$7:$A$16,'10 assuntos + demandados 2023'!$A$18)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Estabelecimentos comerciais, indústrias e serviços</c:v>
                </c:pt>
                <c:pt idx="5">
                  <c:v>Poluição sonora - PSIU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Processo Administrativo</c:v>
                </c:pt>
                <c:pt idx="10">
                  <c:v>Outros</c:v>
                </c:pt>
              </c:strCache>
            </c:strRef>
          </c:cat>
          <c:val>
            <c:numRef>
              <c:f>('10 assuntos + demandados 2023'!$B$7:$B$16,'10 assuntos + demandados 2023'!$B$18)</c:f>
            </c:numRef>
          </c:val>
          <c:extLst>
            <c:ext xmlns:c16="http://schemas.microsoft.com/office/drawing/2014/chart" uri="{C3380CC4-5D6E-409C-BE32-E72D297353CC}">
              <c16:uniqueId val="{0000000C-464E-49E0-AC3A-8B8F3DDEA318}"/>
            </c:ext>
          </c:extLst>
        </c:ser>
        <c:ser>
          <c:idx val="0"/>
          <c:order val="1"/>
          <c:tx>
            <c:strRef>
              <c:f>'10 assuntos + demandados 2023'!$C$6</c:f>
              <c:strCache>
                <c:ptCount val="1"/>
                <c:pt idx="0">
                  <c:v>nov/22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D-464E-49E0-AC3A-8B8F3DDEA3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E-464E-49E0-AC3A-8B8F3DDEA3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F-464E-49E0-AC3A-8B8F3DDEA3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0-464E-49E0-AC3A-8B8F3DDEA31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1-464E-49E0-AC3A-8B8F3DDEA31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2-464E-49E0-AC3A-8B8F3DDEA31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3-464E-49E0-AC3A-8B8F3DDEA31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4-464E-49E0-AC3A-8B8F3DDEA31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5-464E-49E0-AC3A-8B8F3DDEA31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6-464E-49E0-AC3A-8B8F3DDEA31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7-464E-49E0-AC3A-8B8F3DDEA31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8-464E-49E0-AC3A-8B8F3DDEA318}"/>
              </c:ext>
            </c:extLst>
          </c:dPt>
          <c:cat>
            <c:strRef>
              <c:f>('10 assuntos + demandados 2023'!$A$7:$A$16,'10 assuntos + demandados 2023'!$A$18)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Estabelecimentos comerciais, indústrias e serviços</c:v>
                </c:pt>
                <c:pt idx="5">
                  <c:v>Poluição sonora - PSIU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Processo Administrativo</c:v>
                </c:pt>
                <c:pt idx="10">
                  <c:v>Outros</c:v>
                </c:pt>
              </c:strCache>
            </c:strRef>
          </c:cat>
          <c:val>
            <c:numRef>
              <c:f>('10 assuntos + demandados 2023'!$C$7:$C$16,'10 assuntos + demandados 2023'!$C$18)</c:f>
            </c:numRef>
          </c:val>
          <c:extLst>
            <c:ext xmlns:c16="http://schemas.microsoft.com/office/drawing/2014/chart" uri="{C3380CC4-5D6E-409C-BE32-E72D297353CC}">
              <c16:uniqueId val="{00000019-464E-49E0-AC3A-8B8F3DDEA318}"/>
            </c:ext>
          </c:extLst>
        </c:ser>
        <c:ser>
          <c:idx val="1"/>
          <c:order val="2"/>
          <c:tx>
            <c:strRef>
              <c:f>'10 assuntos + demandados 2023'!$D$6</c:f>
              <c:strCache>
                <c:ptCount val="1"/>
                <c:pt idx="0">
                  <c:v>out/22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A-464E-49E0-AC3A-8B8F3DDEA3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B-464E-49E0-AC3A-8B8F3DDEA3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C-464E-49E0-AC3A-8B8F3DDEA3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D-464E-49E0-AC3A-8B8F3DDEA31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E-464E-49E0-AC3A-8B8F3DDEA31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F-464E-49E0-AC3A-8B8F3DDEA31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0-464E-49E0-AC3A-8B8F3DDEA31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21-464E-49E0-AC3A-8B8F3DDEA31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2-464E-49E0-AC3A-8B8F3DDEA31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23-464E-49E0-AC3A-8B8F3DDEA31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24-464E-49E0-AC3A-8B8F3DDEA31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25-464E-49E0-AC3A-8B8F3DDEA318}"/>
              </c:ext>
            </c:extLst>
          </c:dPt>
          <c:cat>
            <c:strRef>
              <c:f>('10 assuntos + demandados 2023'!$A$7:$A$16,'10 assuntos + demandados 2023'!$A$18)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Estabelecimentos comerciais, indústrias e serviços</c:v>
                </c:pt>
                <c:pt idx="5">
                  <c:v>Poluição sonora - PSIU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Processo Administrativo</c:v>
                </c:pt>
                <c:pt idx="10">
                  <c:v>Outros</c:v>
                </c:pt>
              </c:strCache>
            </c:strRef>
          </c:cat>
          <c:val>
            <c:numRef>
              <c:f>('10 assuntos + demandados 2023'!$D$7:$D$16,'10 assuntos + demandados 2023'!$D$18)</c:f>
            </c:numRef>
          </c:val>
          <c:extLst>
            <c:ext xmlns:c16="http://schemas.microsoft.com/office/drawing/2014/chart" uri="{C3380CC4-5D6E-409C-BE32-E72D297353CC}">
              <c16:uniqueId val="{00000026-464E-49E0-AC3A-8B8F3DDEA318}"/>
            </c:ext>
          </c:extLst>
        </c:ser>
        <c:ser>
          <c:idx val="2"/>
          <c:order val="3"/>
          <c:tx>
            <c:strRef>
              <c:f>'10 assuntos + demandados 2023'!$E$6</c:f>
              <c:strCache>
                <c:ptCount val="1"/>
                <c:pt idx="0">
                  <c:v>set/22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27-464E-49E0-AC3A-8B8F3DDEA3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8-464E-49E0-AC3A-8B8F3DDEA3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29-464E-49E0-AC3A-8B8F3DDEA3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A-464E-49E0-AC3A-8B8F3DDEA31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2B-464E-49E0-AC3A-8B8F3DDEA31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C-464E-49E0-AC3A-8B8F3DDEA31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D-464E-49E0-AC3A-8B8F3DDEA31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2E-464E-49E0-AC3A-8B8F3DDEA31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F-464E-49E0-AC3A-8B8F3DDEA31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30-464E-49E0-AC3A-8B8F3DDEA31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31-464E-49E0-AC3A-8B8F3DDEA31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32-464E-49E0-AC3A-8B8F3DDEA318}"/>
              </c:ext>
            </c:extLst>
          </c:dPt>
          <c:cat>
            <c:strRef>
              <c:f>('10 assuntos + demandados 2023'!$A$7:$A$16,'10 assuntos + demandados 2023'!$A$18)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Estabelecimentos comerciais, indústrias e serviços</c:v>
                </c:pt>
                <c:pt idx="5">
                  <c:v>Poluição sonora - PSIU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Processo Administrativo</c:v>
                </c:pt>
                <c:pt idx="10">
                  <c:v>Outros</c:v>
                </c:pt>
              </c:strCache>
            </c:strRef>
          </c:cat>
          <c:val>
            <c:numRef>
              <c:f>('10 assuntos + demandados 2023'!$E$7:$E$16,'10 assuntos + demandados 2023'!$E$18)</c:f>
            </c:numRef>
          </c:val>
          <c:extLst>
            <c:ext xmlns:c16="http://schemas.microsoft.com/office/drawing/2014/chart" uri="{C3380CC4-5D6E-409C-BE32-E72D297353CC}">
              <c16:uniqueId val="{00000033-464E-49E0-AC3A-8B8F3DDEA318}"/>
            </c:ext>
          </c:extLst>
        </c:ser>
        <c:ser>
          <c:idx val="3"/>
          <c:order val="4"/>
          <c:tx>
            <c:strRef>
              <c:f>'10 assuntos + demandados 2023'!$F$6</c:f>
              <c:strCache>
                <c:ptCount val="1"/>
                <c:pt idx="0">
                  <c:v>ago/22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4-464E-49E0-AC3A-8B8F3DDEA3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35-464E-49E0-AC3A-8B8F3DDEA3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36-464E-49E0-AC3A-8B8F3DDEA3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37-464E-49E0-AC3A-8B8F3DDEA31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38-464E-49E0-AC3A-8B8F3DDEA31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39-464E-49E0-AC3A-8B8F3DDEA31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3A-464E-49E0-AC3A-8B8F3DDEA31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3B-464E-49E0-AC3A-8B8F3DDEA31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3C-464E-49E0-AC3A-8B8F3DDEA31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3D-464E-49E0-AC3A-8B8F3DDEA31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3E-464E-49E0-AC3A-8B8F3DDEA31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3F-464E-49E0-AC3A-8B8F3DDEA318}"/>
              </c:ext>
            </c:extLst>
          </c:dPt>
          <c:cat>
            <c:strRef>
              <c:f>('10 assuntos + demandados 2023'!$A$7:$A$16,'10 assuntos + demandados 2023'!$A$18)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Estabelecimentos comerciais, indústrias e serviços</c:v>
                </c:pt>
                <c:pt idx="5">
                  <c:v>Poluição sonora - PSIU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Processo Administrativo</c:v>
                </c:pt>
                <c:pt idx="10">
                  <c:v>Outros</c:v>
                </c:pt>
              </c:strCache>
            </c:strRef>
          </c:cat>
          <c:val>
            <c:numRef>
              <c:f>('10 assuntos + demandados 2023'!$F$7:$F$16,'10 assuntos + demandados 2023'!$F$18)</c:f>
            </c:numRef>
          </c:val>
          <c:extLst>
            <c:ext xmlns:c16="http://schemas.microsoft.com/office/drawing/2014/chart" uri="{C3380CC4-5D6E-409C-BE32-E72D297353CC}">
              <c16:uniqueId val="{00000040-464E-49E0-AC3A-8B8F3DDEA318}"/>
            </c:ext>
          </c:extLst>
        </c:ser>
        <c:ser>
          <c:idx val="4"/>
          <c:order val="5"/>
          <c:tx>
            <c:strRef>
              <c:f>'10 assuntos + demandados 2023'!$G$6</c:f>
              <c:strCache>
                <c:ptCount val="1"/>
                <c:pt idx="0">
                  <c:v>jul/22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41-464E-49E0-AC3A-8B8F3DDEA3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2-464E-49E0-AC3A-8B8F3DDEA3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43-464E-49E0-AC3A-8B8F3DDEA3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44-464E-49E0-AC3A-8B8F3DDEA31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45-464E-49E0-AC3A-8B8F3DDEA31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46-464E-49E0-AC3A-8B8F3DDEA31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47-464E-49E0-AC3A-8B8F3DDEA31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48-464E-49E0-AC3A-8B8F3DDEA31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49-464E-49E0-AC3A-8B8F3DDEA31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4A-464E-49E0-AC3A-8B8F3DDEA31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4B-464E-49E0-AC3A-8B8F3DDEA31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4C-464E-49E0-AC3A-8B8F3DDEA318}"/>
              </c:ext>
            </c:extLst>
          </c:dPt>
          <c:cat>
            <c:strRef>
              <c:f>('10 assuntos + demandados 2023'!$A$7:$A$16,'10 assuntos + demandados 2023'!$A$18)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Estabelecimentos comerciais, indústrias e serviços</c:v>
                </c:pt>
                <c:pt idx="5">
                  <c:v>Poluição sonora - PSIU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Processo Administrativo</c:v>
                </c:pt>
                <c:pt idx="10">
                  <c:v>Outros</c:v>
                </c:pt>
              </c:strCache>
            </c:strRef>
          </c:cat>
          <c:val>
            <c:numRef>
              <c:f>('10 assuntos + demandados 2023'!$G$7:$G$16,'10 assuntos + demandados 2023'!$G$18)</c:f>
            </c:numRef>
          </c:val>
          <c:extLst>
            <c:ext xmlns:c16="http://schemas.microsoft.com/office/drawing/2014/chart" uri="{C3380CC4-5D6E-409C-BE32-E72D297353CC}">
              <c16:uniqueId val="{0000004D-464E-49E0-AC3A-8B8F3DDEA318}"/>
            </c:ext>
          </c:extLst>
        </c:ser>
        <c:ser>
          <c:idx val="5"/>
          <c:order val="6"/>
          <c:tx>
            <c:strRef>
              <c:f>'10 assuntos + demandados 2023'!$H$6</c:f>
              <c:strCache>
                <c:ptCount val="1"/>
                <c:pt idx="0">
                  <c:v>jun/22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4E-464E-49E0-AC3A-8B8F3DDEA3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F-464E-49E0-AC3A-8B8F3DDEA3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50-464E-49E0-AC3A-8B8F3DDEA3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51-464E-49E0-AC3A-8B8F3DDEA31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52-464E-49E0-AC3A-8B8F3DDEA31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53-464E-49E0-AC3A-8B8F3DDEA31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54-464E-49E0-AC3A-8B8F3DDEA31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55-464E-49E0-AC3A-8B8F3DDEA31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56-464E-49E0-AC3A-8B8F3DDEA31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57-464E-49E0-AC3A-8B8F3DDEA31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58-464E-49E0-AC3A-8B8F3DDEA31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59-464E-49E0-AC3A-8B8F3DDEA318}"/>
              </c:ext>
            </c:extLst>
          </c:dPt>
          <c:cat>
            <c:strRef>
              <c:f>('10 assuntos + demandados 2023'!$A$7:$A$16,'10 assuntos + demandados 2023'!$A$18)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Estabelecimentos comerciais, indústrias e serviços</c:v>
                </c:pt>
                <c:pt idx="5">
                  <c:v>Poluição sonora - PSIU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Processo Administrativo</c:v>
                </c:pt>
                <c:pt idx="10">
                  <c:v>Outros</c:v>
                </c:pt>
              </c:strCache>
            </c:strRef>
          </c:cat>
          <c:val>
            <c:numRef>
              <c:f>('10 assuntos + demandados 2023'!$H$7:$H$16,'10 assuntos + demandados 2023'!$H$18)</c:f>
            </c:numRef>
          </c:val>
          <c:extLst>
            <c:ext xmlns:c16="http://schemas.microsoft.com/office/drawing/2014/chart" uri="{C3380CC4-5D6E-409C-BE32-E72D297353CC}">
              <c16:uniqueId val="{0000005A-464E-49E0-AC3A-8B8F3DDEA318}"/>
            </c:ext>
          </c:extLst>
        </c:ser>
        <c:ser>
          <c:idx val="6"/>
          <c:order val="7"/>
          <c:tx>
            <c:strRef>
              <c:f>'10 assuntos + demandados 2023'!$I$6</c:f>
              <c:strCache>
                <c:ptCount val="1"/>
                <c:pt idx="0">
                  <c:v>mai/22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5B-464E-49E0-AC3A-8B8F3DDEA3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5C-464E-49E0-AC3A-8B8F3DDEA3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5D-464E-49E0-AC3A-8B8F3DDEA3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5E-464E-49E0-AC3A-8B8F3DDEA31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5F-464E-49E0-AC3A-8B8F3DDEA31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60-464E-49E0-AC3A-8B8F3DDEA31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61-464E-49E0-AC3A-8B8F3DDEA31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62-464E-49E0-AC3A-8B8F3DDEA31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63-464E-49E0-AC3A-8B8F3DDEA31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64-464E-49E0-AC3A-8B8F3DDEA31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65-464E-49E0-AC3A-8B8F3DDEA31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66-464E-49E0-AC3A-8B8F3DDEA318}"/>
              </c:ext>
            </c:extLst>
          </c:dPt>
          <c:cat>
            <c:strRef>
              <c:f>('10 assuntos + demandados 2023'!$A$7:$A$16,'10 assuntos + demandados 2023'!$A$18)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Estabelecimentos comerciais, indústrias e serviços</c:v>
                </c:pt>
                <c:pt idx="5">
                  <c:v>Poluição sonora - PSIU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Processo Administrativo</c:v>
                </c:pt>
                <c:pt idx="10">
                  <c:v>Outros</c:v>
                </c:pt>
              </c:strCache>
            </c:strRef>
          </c:cat>
          <c:val>
            <c:numRef>
              <c:f>('10 assuntos + demandados 2023'!$I$7:$I$16,'10 assuntos + demandados 2023'!$I$18)</c:f>
            </c:numRef>
          </c:val>
          <c:extLst>
            <c:ext xmlns:c16="http://schemas.microsoft.com/office/drawing/2014/chart" uri="{C3380CC4-5D6E-409C-BE32-E72D297353CC}">
              <c16:uniqueId val="{00000067-464E-49E0-AC3A-8B8F3DDEA318}"/>
            </c:ext>
          </c:extLst>
        </c:ser>
        <c:ser>
          <c:idx val="7"/>
          <c:order val="8"/>
          <c:tx>
            <c:strRef>
              <c:f>'10 assuntos + demandados 2023'!$J$6</c:f>
              <c:strCache>
                <c:ptCount val="1"/>
                <c:pt idx="0">
                  <c:v>abr/22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68-464E-49E0-AC3A-8B8F3DDEA3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69-464E-49E0-AC3A-8B8F3DDEA3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6A-464E-49E0-AC3A-8B8F3DDEA3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6B-464E-49E0-AC3A-8B8F3DDEA31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6C-464E-49E0-AC3A-8B8F3DDEA31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6D-464E-49E0-AC3A-8B8F3DDEA31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6E-464E-49E0-AC3A-8B8F3DDEA31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6F-464E-49E0-AC3A-8B8F3DDEA31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70-464E-49E0-AC3A-8B8F3DDEA31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71-464E-49E0-AC3A-8B8F3DDEA31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72-464E-49E0-AC3A-8B8F3DDEA31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73-464E-49E0-AC3A-8B8F3DDEA318}"/>
              </c:ext>
            </c:extLst>
          </c:dPt>
          <c:cat>
            <c:strRef>
              <c:f>('10 assuntos + demandados 2023'!$A$7:$A$16,'10 assuntos + demandados 2023'!$A$18)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Estabelecimentos comerciais, indústrias e serviços</c:v>
                </c:pt>
                <c:pt idx="5">
                  <c:v>Poluição sonora - PSIU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Processo Administrativo</c:v>
                </c:pt>
                <c:pt idx="10">
                  <c:v>Outros</c:v>
                </c:pt>
              </c:strCache>
            </c:strRef>
          </c:cat>
          <c:val>
            <c:numRef>
              <c:f>('10 assuntos + demandados 2023'!$J$7:$J$16,'10 assuntos + demandados 2023'!$J$18)</c:f>
            </c:numRef>
          </c:val>
          <c:extLst>
            <c:ext xmlns:c16="http://schemas.microsoft.com/office/drawing/2014/chart" uri="{C3380CC4-5D6E-409C-BE32-E72D297353CC}">
              <c16:uniqueId val="{00000074-464E-49E0-AC3A-8B8F3DDEA318}"/>
            </c:ext>
          </c:extLst>
        </c:ser>
        <c:ser>
          <c:idx val="8"/>
          <c:order val="9"/>
          <c:tx>
            <c:strRef>
              <c:f>'10 assuntos + demandados 2023'!$K$6</c:f>
              <c:strCache>
                <c:ptCount val="1"/>
                <c:pt idx="0">
                  <c:v>mar/22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75-464E-49E0-AC3A-8B8F3DDEA3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76-464E-49E0-AC3A-8B8F3DDEA3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77-464E-49E0-AC3A-8B8F3DDEA3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78-464E-49E0-AC3A-8B8F3DDEA31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79-464E-49E0-AC3A-8B8F3DDEA31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7A-464E-49E0-AC3A-8B8F3DDEA31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7B-464E-49E0-AC3A-8B8F3DDEA31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7C-464E-49E0-AC3A-8B8F3DDEA31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7D-464E-49E0-AC3A-8B8F3DDEA31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7E-464E-49E0-AC3A-8B8F3DDEA31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7F-464E-49E0-AC3A-8B8F3DDEA31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80-464E-49E0-AC3A-8B8F3DDEA318}"/>
              </c:ext>
            </c:extLst>
          </c:dPt>
          <c:cat>
            <c:strRef>
              <c:f>('10 assuntos + demandados 2023'!$A$7:$A$16,'10 assuntos + demandados 2023'!$A$18)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Estabelecimentos comerciais, indústrias e serviços</c:v>
                </c:pt>
                <c:pt idx="5">
                  <c:v>Poluição sonora - PSIU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Processo Administrativo</c:v>
                </c:pt>
                <c:pt idx="10">
                  <c:v>Outros</c:v>
                </c:pt>
              </c:strCache>
            </c:strRef>
          </c:cat>
          <c:val>
            <c:numRef>
              <c:f>('10 assuntos + demandados 2023'!$K$7:$K$16,'10 assuntos + demandados 2023'!$K$18)</c:f>
            </c:numRef>
          </c:val>
          <c:extLst>
            <c:ext xmlns:c16="http://schemas.microsoft.com/office/drawing/2014/chart" uri="{C3380CC4-5D6E-409C-BE32-E72D297353CC}">
              <c16:uniqueId val="{00000081-464E-49E0-AC3A-8B8F3DDEA318}"/>
            </c:ext>
          </c:extLst>
        </c:ser>
        <c:ser>
          <c:idx val="10"/>
          <c:order val="10"/>
          <c:tx>
            <c:strRef>
              <c:f>'10 assuntos + demandados 2023'!$L$6</c:f>
              <c:strCache>
                <c:ptCount val="1"/>
                <c:pt idx="0">
                  <c:v>fev/22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82-464E-49E0-AC3A-8B8F3DDEA3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83-464E-49E0-AC3A-8B8F3DDEA3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84-464E-49E0-AC3A-8B8F3DDEA3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85-464E-49E0-AC3A-8B8F3DDEA31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86-464E-49E0-AC3A-8B8F3DDEA31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87-464E-49E0-AC3A-8B8F3DDEA31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88-464E-49E0-AC3A-8B8F3DDEA31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89-464E-49E0-AC3A-8B8F3DDEA31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8A-464E-49E0-AC3A-8B8F3DDEA31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8B-464E-49E0-AC3A-8B8F3DDEA31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8C-464E-49E0-AC3A-8B8F3DDEA31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8D-464E-49E0-AC3A-8B8F3DDEA318}"/>
              </c:ext>
            </c:extLst>
          </c:dPt>
          <c:cat>
            <c:strRef>
              <c:f>('10 assuntos + demandados 2023'!$A$7:$A$16,'10 assuntos + demandados 2023'!$A$18)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Estabelecimentos comerciais, indústrias e serviços</c:v>
                </c:pt>
                <c:pt idx="5">
                  <c:v>Poluição sonora - PSIU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Processo Administrativo</c:v>
                </c:pt>
                <c:pt idx="10">
                  <c:v>Outros</c:v>
                </c:pt>
              </c:strCache>
            </c:strRef>
          </c:cat>
          <c:val>
            <c:numRef>
              <c:f>('10 assuntos + demandados 2023'!$L$7:$L$16,'10 assuntos + demandados 2023'!$L$18)</c:f>
            </c:numRef>
          </c:val>
          <c:extLst>
            <c:ext xmlns:c16="http://schemas.microsoft.com/office/drawing/2014/chart" uri="{C3380CC4-5D6E-409C-BE32-E72D297353CC}">
              <c16:uniqueId val="{0000008E-464E-49E0-AC3A-8B8F3DDEA318}"/>
            </c:ext>
          </c:extLst>
        </c:ser>
        <c:ser>
          <c:idx val="9"/>
          <c:order val="11"/>
          <c:tx>
            <c:strRef>
              <c:f>'10 assuntos + demandados 2023'!$M$6</c:f>
              <c:strCache>
                <c:ptCount val="1"/>
                <c:pt idx="0">
                  <c:v>jan/22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8F-464E-49E0-AC3A-8B8F3DDEA3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90-464E-49E0-AC3A-8B8F3DDEA3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91-464E-49E0-AC3A-8B8F3DDEA3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92-464E-49E0-AC3A-8B8F3DDEA31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93-464E-49E0-AC3A-8B8F3DDEA31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94-464E-49E0-AC3A-8B8F3DDEA31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95-464E-49E0-AC3A-8B8F3DDEA31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96-464E-49E0-AC3A-8B8F3DDEA31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97-464E-49E0-AC3A-8B8F3DDEA31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98-464E-49E0-AC3A-8B8F3DDEA31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99-464E-49E0-AC3A-8B8F3DDEA31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9A-464E-49E0-AC3A-8B8F3DDEA318}"/>
              </c:ext>
            </c:extLst>
          </c:dPt>
          <c:cat>
            <c:strRef>
              <c:f>('10 assuntos + demandados 2023'!$A$7:$A$16,'10 assuntos + demandados 2023'!$A$18)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Estabelecimentos comerciais, indústrias e serviços</c:v>
                </c:pt>
                <c:pt idx="5">
                  <c:v>Poluição sonora - PSIU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Processo Administrativo</c:v>
                </c:pt>
                <c:pt idx="10">
                  <c:v>Outros</c:v>
                </c:pt>
              </c:strCache>
            </c:strRef>
          </c:cat>
          <c:val>
            <c:numRef>
              <c:f>('10 assuntos + demandados 2023'!$M$7:$M$16,'10 assuntos + demandados 2023'!$M$18)</c:f>
            </c:numRef>
          </c:val>
          <c:extLst>
            <c:ext xmlns:c16="http://schemas.microsoft.com/office/drawing/2014/chart" uri="{C3380CC4-5D6E-409C-BE32-E72D297353CC}">
              <c16:uniqueId val="{0000009B-464E-49E0-AC3A-8B8F3DDEA318}"/>
            </c:ext>
          </c:extLst>
        </c:ser>
        <c:ser>
          <c:idx val="13"/>
          <c:order val="12"/>
          <c:tx>
            <c:strRef>
              <c:f>'10 assuntos + demandados 2023'!$P$6</c:f>
              <c:strCache>
                <c:ptCount val="1"/>
                <c:pt idx="0">
                  <c:v>% em relação ao ano 2023 (exetuando-se denúncias)</c:v>
                </c:pt>
              </c:strCache>
            </c:strRef>
          </c:tx>
          <c:dPt>
            <c:idx val="0"/>
            <c:bubble3D val="0"/>
            <c:spPr>
              <a:solidFill>
                <a:srgbClr val="FFFFFF"/>
              </a:solidFill>
            </c:spPr>
            <c:extLst>
              <c:ext xmlns:c16="http://schemas.microsoft.com/office/drawing/2014/chart" uri="{C3380CC4-5D6E-409C-BE32-E72D297353CC}">
                <c16:uniqueId val="{0000009C-464E-49E0-AC3A-8B8F3DDEA318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9D-464E-49E0-AC3A-8B8F3DDEA318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9E-464E-49E0-AC3A-8B8F3DDEA31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9F-464E-49E0-AC3A-8B8F3DDEA318}"/>
              </c:ext>
            </c:extLst>
          </c:dPt>
          <c:dPt>
            <c:idx val="4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A0-464E-49E0-AC3A-8B8F3DDEA31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A1-464E-49E0-AC3A-8B8F3DDEA318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A2-464E-49E0-AC3A-8B8F3DDEA31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A3-464E-49E0-AC3A-8B8F3DDEA318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A4-464E-49E0-AC3A-8B8F3DDEA31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A5-464E-49E0-AC3A-8B8F3DDEA31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A6-464E-49E0-AC3A-8B8F3DDEA31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A7-464E-49E0-AC3A-8B8F3DDEA318}"/>
              </c:ext>
            </c:extLst>
          </c:dPt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9E-464E-49E0-AC3A-8B8F3DDEA318}"/>
                </c:ext>
              </c:extLst>
            </c:dLbl>
            <c:dLbl>
              <c:idx val="8"/>
              <c:layout>
                <c:manualLayout>
                  <c:x val="-5.0945345314981696E-2"/>
                  <c:y val="-4.725787229352242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4-464E-49E0-AC3A-8B8F3DDEA318}"/>
                </c:ext>
              </c:extLst>
            </c:dLbl>
            <c:dLbl>
              <c:idx val="9"/>
              <c:layout>
                <c:manualLayout>
                  <c:x val="-4.079018212611072E-2"/>
                  <c:y val="-6.537541075082151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A5-464E-49E0-AC3A-8B8F3DDEA318}"/>
                </c:ext>
              </c:extLst>
            </c:dLbl>
            <c:dLbl>
              <c:idx val="10"/>
              <c:layout>
                <c:manualLayout>
                  <c:x val="3.4392723381487425E-2"/>
                  <c:y val="4.3344975578840048E-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6-464E-49E0-AC3A-8B8F3DDEA318}"/>
                </c:ext>
              </c:extLst>
            </c:dLbl>
            <c:dLbl>
              <c:idx val="11"/>
              <c:layout>
                <c:manualLayout>
                  <c:x val="-0.1040089651714884"/>
                  <c:y val="4.3344975578840048E-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7-464E-49E0-AC3A-8B8F3DDEA3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('10 assuntos + demandados 2023'!$A$7:$A$16,'10 assuntos + demandados 2023'!$A$18)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Estabelecimentos comerciais, indústrias e serviços</c:v>
                </c:pt>
                <c:pt idx="5">
                  <c:v>Poluição sonora - PSIU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Processo Administrativo</c:v>
                </c:pt>
                <c:pt idx="10">
                  <c:v>Outros</c:v>
                </c:pt>
              </c:strCache>
            </c:strRef>
          </c:cat>
          <c:val>
            <c:numRef>
              <c:f>('10 assuntos + demandados 2023'!$P$7:$P$16,'10 assuntos + demandados 2023'!$P$18)</c:f>
              <c:numCache>
                <c:formatCode>0.00</c:formatCode>
                <c:ptCount val="11"/>
                <c:pt idx="0">
                  <c:v>15.361256317376309</c:v>
                </c:pt>
                <c:pt idx="1">
                  <c:v>10.105633039064703</c:v>
                </c:pt>
                <c:pt idx="2">
                  <c:v>8.0233390451814408</c:v>
                </c:pt>
                <c:pt idx="3">
                  <c:v>7.0103897794069798</c:v>
                </c:pt>
                <c:pt idx="4">
                  <c:v>5.175368197297356</c:v>
                </c:pt>
                <c:pt idx="5">
                  <c:v>5.1710300848100994</c:v>
                </c:pt>
                <c:pt idx="6">
                  <c:v>3.7351148515281003</c:v>
                </c:pt>
                <c:pt idx="7">
                  <c:v>3.5051948897034899</c:v>
                </c:pt>
                <c:pt idx="8">
                  <c:v>3.3338394464568468</c:v>
                </c:pt>
                <c:pt idx="9">
                  <c:v>3.3056417152896773</c:v>
                </c:pt>
                <c:pt idx="10">
                  <c:v>35.273192633885003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8-464E-49E0-AC3A-8B8F3DDEA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41"/>
        <c:secondPieSize val="75"/>
        <c:serLines/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00192532113261"/>
          <c:y val="0.16371945632780155"/>
          <c:w val="0.2699807467886739"/>
          <c:h val="0.7388513443693554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00" b="1" i="0" baseline="0">
                <a:solidFill>
                  <a:schemeClr val="tx1"/>
                </a:solidFill>
                <a:effectLst/>
              </a:rPr>
              <a:t>10 assuntos mais demandados do ano de 2023 em</a:t>
            </a:r>
            <a:endParaRPr lang="pt-BR" sz="1000" b="1">
              <a:solidFill>
                <a:schemeClr val="tx1"/>
              </a:solidFill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00" b="1" i="0" baseline="0">
                <a:solidFill>
                  <a:schemeClr val="tx1"/>
                </a:solidFill>
                <a:effectLst/>
              </a:rPr>
              <a:t>  comparação com o total de entrada do ano de 2023 </a:t>
            </a:r>
            <a:r>
              <a:rPr lang="en-US" sz="1000" b="1" i="0" u="none" strike="noStrike" baseline="0">
                <a:solidFill>
                  <a:schemeClr val="tx1"/>
                </a:solidFill>
                <a:effectLst/>
              </a:rPr>
              <a:t>(exetuando-se denúncias)</a:t>
            </a:r>
            <a:endParaRPr lang="pt-BR" sz="10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9.8831811210099624E-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9321771826945048E-2"/>
          <c:y val="0.13235317761198542"/>
          <c:w val="0.52989538115739976"/>
          <c:h val="0.8227259660556529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 assuntos + demandados 2023'!$N$19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'10 assuntos + demandados 2023'!$N$20:$N$21</c:f>
              <c:numCache>
                <c:formatCode>General</c:formatCode>
                <c:ptCount val="2"/>
                <c:pt idx="0" formatCode="0">
                  <c:v>7082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E-4733-B337-95287F2EE191}"/>
            </c:ext>
          </c:extLst>
        </c:ser>
        <c:ser>
          <c:idx val="1"/>
          <c:order val="1"/>
          <c:tx>
            <c:strRef>
              <c:f>'10 assuntos + demandados 2023'!$O$19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'10 assuntos + demandados 2023'!$O$20:$O$21</c:f>
              <c:numCache>
                <c:formatCode>General</c:formatCode>
                <c:ptCount val="2"/>
                <c:pt idx="0" formatCode="0">
                  <c:v>4659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7E-4733-B337-95287F2EE191}"/>
            </c:ext>
          </c:extLst>
        </c:ser>
        <c:ser>
          <c:idx val="2"/>
          <c:order val="2"/>
          <c:tx>
            <c:strRef>
              <c:f>'10 assuntos + demandados 2023'!$P$19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'10 assuntos + demandados 2023'!$P$20:$P$21</c:f>
              <c:numCache>
                <c:formatCode>General</c:formatCode>
                <c:ptCount val="2"/>
                <c:pt idx="0" formatCode="0">
                  <c:v>3699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7E-4733-B337-95287F2EE191}"/>
            </c:ext>
          </c:extLst>
        </c:ser>
        <c:ser>
          <c:idx val="3"/>
          <c:order val="3"/>
          <c:tx>
            <c:strRef>
              <c:f>'10 assuntos + demandados 2023'!$Q$19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sp3d/>
          </c:spPr>
          <c:invertIfNegative val="0"/>
          <c:val>
            <c:numRef>
              <c:f>'10 assuntos + demandados 2023'!$Q$20:$Q$21</c:f>
              <c:numCache>
                <c:formatCode>General</c:formatCode>
                <c:ptCount val="2"/>
                <c:pt idx="0" formatCode="0">
                  <c:v>3232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7E-4733-B337-95287F2EE191}"/>
            </c:ext>
          </c:extLst>
        </c:ser>
        <c:ser>
          <c:idx val="4"/>
          <c:order val="4"/>
          <c:tx>
            <c:strRef>
              <c:f>'10 assuntos + demandados 2023'!$R$19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00FFFF"/>
            </a:solidFill>
            <a:ln w="25400">
              <a:noFill/>
            </a:ln>
          </c:spPr>
          <c:invertIfNegative val="0"/>
          <c:val>
            <c:numRef>
              <c:f>'10 assuntos + demandados 2023'!$R$20:$R$21</c:f>
              <c:numCache>
                <c:formatCode>General</c:formatCode>
                <c:ptCount val="2"/>
                <c:pt idx="0" formatCode="0">
                  <c:v>2386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7E-4733-B337-95287F2EE191}"/>
            </c:ext>
          </c:extLst>
        </c:ser>
        <c:ser>
          <c:idx val="5"/>
          <c:order val="5"/>
          <c:tx>
            <c:strRef>
              <c:f>'10 assuntos + demandados 2023'!$S$19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'10 assuntos + demandados 2023'!$S$20:$S$21</c:f>
              <c:numCache>
                <c:formatCode>General</c:formatCode>
                <c:ptCount val="2"/>
                <c:pt idx="0">
                  <c:v>2384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7E-4733-B337-95287F2EE191}"/>
            </c:ext>
          </c:extLst>
        </c:ser>
        <c:ser>
          <c:idx val="6"/>
          <c:order val="6"/>
          <c:tx>
            <c:strRef>
              <c:f>'10 assuntos + demandados 2023'!$T$19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'10 assuntos + demandados 2023'!$T$20:$T$21</c:f>
              <c:numCache>
                <c:formatCode>General</c:formatCode>
                <c:ptCount val="2"/>
                <c:pt idx="0">
                  <c:v>1722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7E-4733-B337-95287F2EE191}"/>
            </c:ext>
          </c:extLst>
        </c:ser>
        <c:ser>
          <c:idx val="7"/>
          <c:order val="7"/>
          <c:tx>
            <c:strRef>
              <c:f>'10 assuntos + demandados 2023'!$U$19</c:f>
              <c:strCache>
                <c:ptCount val="1"/>
                <c:pt idx="0">
                  <c:v>Calçadas, guias e postes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val>
            <c:numRef>
              <c:f>'10 assuntos + demandados 2023'!$U$20:$U$21</c:f>
              <c:numCache>
                <c:formatCode>General</c:formatCode>
                <c:ptCount val="2"/>
                <c:pt idx="0">
                  <c:v>1616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7E-4733-B337-95287F2EE191}"/>
            </c:ext>
          </c:extLst>
        </c:ser>
        <c:ser>
          <c:idx val="8"/>
          <c:order val="8"/>
          <c:tx>
            <c:strRef>
              <c:f>'10 assuntos + demandados 2023'!$V$19</c:f>
              <c:strCache>
                <c:ptCount val="1"/>
                <c:pt idx="0">
                  <c:v>Veículos abandonados</c:v>
                </c:pt>
              </c:strCache>
            </c:strRef>
          </c:tx>
          <c:spPr>
            <a:solidFill>
              <a:srgbClr val="00FF00"/>
            </a:solidFill>
            <a:ln w="25400">
              <a:noFill/>
            </a:ln>
          </c:spPr>
          <c:invertIfNegative val="0"/>
          <c:val>
            <c:numRef>
              <c:f>'10 assuntos + demandados 2023'!$V$20:$V$21</c:f>
              <c:numCache>
                <c:formatCode>General</c:formatCode>
                <c:ptCount val="2"/>
                <c:pt idx="0">
                  <c:v>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7E-4733-B337-95287F2EE191}"/>
            </c:ext>
          </c:extLst>
        </c:ser>
        <c:ser>
          <c:idx val="9"/>
          <c:order val="9"/>
          <c:tx>
            <c:strRef>
              <c:f>'10 assuntos + demandados 2023'!$W$19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val>
            <c:numRef>
              <c:f>'10 assuntos + demandados 2023'!$W$20:$W$21</c:f>
              <c:numCache>
                <c:formatCode>0</c:formatCode>
                <c:ptCount val="2"/>
                <c:pt idx="0">
                  <c:v>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37E-4733-B337-95287F2EE191}"/>
            </c:ext>
          </c:extLst>
        </c:ser>
        <c:ser>
          <c:idx val="10"/>
          <c:order val="10"/>
          <c:tx>
            <c:strRef>
              <c:f>'10 assuntos + demandados 2023'!$X$19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59924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64B-48FD-8E3E-760B1D69314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 assuntos + demandados 2023'!$X$20:$X$21</c:f>
              <c:numCache>
                <c:formatCode>General</c:formatCode>
                <c:ptCount val="2"/>
                <c:pt idx="1">
                  <c:v>46103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7E-4733-B337-95287F2EE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01898336"/>
        <c:axId val="1"/>
        <c:axId val="0"/>
      </c:bar3DChart>
      <c:catAx>
        <c:axId val="201898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1898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4.7347952473682724E-2"/>
          <c:y val="0.131603875294625"/>
          <c:w val="0.92594718670918819"/>
          <c:h val="0.846258466983411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8B63-430D-A3C7-EE2AA94E3A78}"/>
              </c:ext>
            </c:extLst>
          </c:dPt>
          <c:dPt>
            <c:idx val="1"/>
            <c:invertIfNegative val="0"/>
            <c:bubble3D val="0"/>
            <c:spPr>
              <a:solidFill>
                <a:srgbClr val="AA464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B63-430D-A3C7-EE2AA94E3A78}"/>
              </c:ext>
            </c:extLst>
          </c:dPt>
          <c:dPt>
            <c:idx val="2"/>
            <c:invertIfNegative val="0"/>
            <c:bubble3D val="0"/>
            <c:spPr>
              <a:solidFill>
                <a:srgbClr val="66FF6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8B63-430D-A3C7-EE2AA94E3A78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8B63-430D-A3C7-EE2AA94E3A78}"/>
              </c:ext>
            </c:extLst>
          </c:dPt>
          <c:dPt>
            <c:idx val="4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8B63-430D-A3C7-EE2AA94E3A78}"/>
              </c:ext>
            </c:extLst>
          </c:dPt>
          <c:dPt>
            <c:idx val="5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8B63-430D-A3C7-EE2AA94E3A78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8B63-430D-A3C7-EE2AA94E3A78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8B63-430D-A3C7-EE2AA94E3A78}"/>
              </c:ext>
            </c:extLst>
          </c:dPt>
          <c:dPt>
            <c:idx val="8"/>
            <c:invertIfNegative val="0"/>
            <c:bubble3D val="0"/>
            <c:spPr>
              <a:solidFill>
                <a:srgbClr val="00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8B63-430D-A3C7-EE2AA94E3A78}"/>
              </c:ext>
            </c:extLst>
          </c:dPt>
          <c:dPt>
            <c:idx val="9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8B63-430D-A3C7-EE2AA94E3A78}"/>
              </c:ext>
            </c:extLst>
          </c:dPt>
          <c:cat>
            <c:strRef>
              <c:f>'10 subs + demandadas 2023'!$A$7:$A$16</c:f>
              <c:strCache>
                <c:ptCount val="10"/>
                <c:pt idx="0">
                  <c:v>Subprefeitura Lapa</c:v>
                </c:pt>
                <c:pt idx="1">
                  <c:v>Subprefeitura Sé</c:v>
                </c:pt>
                <c:pt idx="2">
                  <c:v>Subprefeitura Penha</c:v>
                </c:pt>
                <c:pt idx="3">
                  <c:v>Subprefeitura Mooca</c:v>
                </c:pt>
                <c:pt idx="4">
                  <c:v>Subprefeitura Santo Amaro</c:v>
                </c:pt>
                <c:pt idx="5">
                  <c:v>Subprefeitura Vila Mariana</c:v>
                </c:pt>
                <c:pt idx="6">
                  <c:v>Subprefeitura Butantã</c:v>
                </c:pt>
                <c:pt idx="7">
                  <c:v>Subprefeitura Pinheiros</c:v>
                </c:pt>
                <c:pt idx="8">
                  <c:v>Subprefeitura Campo Limpo</c:v>
                </c:pt>
                <c:pt idx="9">
                  <c:v>Subprefeitura Santana/Tucuruvi</c:v>
                </c:pt>
              </c:strCache>
            </c:strRef>
          </c:cat>
          <c:val>
            <c:numRef>
              <c:f>'10 subs + demandadas 2023'!$O$7:$O$16</c:f>
              <c:numCache>
                <c:formatCode>0</c:formatCode>
                <c:ptCount val="10"/>
                <c:pt idx="0">
                  <c:v>95.416666666666671</c:v>
                </c:pt>
                <c:pt idx="1">
                  <c:v>91.083333333333329</c:v>
                </c:pt>
                <c:pt idx="2">
                  <c:v>63.333333333333336</c:v>
                </c:pt>
                <c:pt idx="3">
                  <c:v>61.083333333333336</c:v>
                </c:pt>
                <c:pt idx="4">
                  <c:v>59.25</c:v>
                </c:pt>
                <c:pt idx="5">
                  <c:v>58.166666666666664</c:v>
                </c:pt>
                <c:pt idx="6">
                  <c:v>54.5</c:v>
                </c:pt>
                <c:pt idx="7">
                  <c:v>49</c:v>
                </c:pt>
                <c:pt idx="8">
                  <c:v>48.333333333333336</c:v>
                </c:pt>
                <c:pt idx="9">
                  <c:v>48.25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B63-430D-A3C7-EE2AA94E3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267296"/>
        <c:axId val="1"/>
      </c:barChart>
      <c:catAx>
        <c:axId val="201267296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01267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Subprefeituras - % em relação ao ano de 2023 (exetuando-se denúncias)</a:t>
            </a:r>
          </a:p>
        </c:rich>
      </c:tx>
      <c:layout>
        <c:manualLayout>
          <c:xMode val="edge"/>
          <c:yMode val="edge"/>
          <c:x val="8.9770069063947661E-2"/>
          <c:y val="1.587298066614912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3445295144558537E-2"/>
          <c:y val="0.1910339332583427"/>
          <c:w val="0.76243888868730114"/>
          <c:h val="0.74154324459442567"/>
        </c:manualLayout>
      </c:layout>
      <c:ofPieChart>
        <c:ofPieType val="pie"/>
        <c:varyColors val="1"/>
        <c:ser>
          <c:idx val="14"/>
          <c:order val="0"/>
          <c:tx>
            <c:strRef>
              <c:f>'10 subs + demandadas 2023'!$P$6</c:f>
              <c:strCache>
                <c:ptCount val="1"/>
                <c:pt idx="0">
                  <c:v>% em relação ao ano de 2023 (exetuando-se denúncias)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D0-4C85-91C5-58811A66A0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D0-4C85-91C5-58811A66A0D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CD0-4C85-91C5-58811A66A0D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CD0-4C85-91C5-58811A66A0D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CD0-4C85-91C5-58811A66A0D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CD0-4C85-91C5-58811A66A0D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CD0-4C85-91C5-58811A66A0D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CD0-4C85-91C5-58811A66A0D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CD0-4C85-91C5-58811A66A0D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CD0-4C85-91C5-58811A66A0D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CD0-4C85-91C5-58811A66A0D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CD0-4C85-91C5-58811A66A0D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('10 subs + demandadas 2023'!$A$7:$A$16,'10 subs + demandadas 2023'!$A$18)</c:f>
              <c:strCache>
                <c:ptCount val="11"/>
                <c:pt idx="0">
                  <c:v>Subprefeitura Lapa</c:v>
                </c:pt>
                <c:pt idx="1">
                  <c:v>Subprefeitura Sé</c:v>
                </c:pt>
                <c:pt idx="2">
                  <c:v>Subprefeitura Penha</c:v>
                </c:pt>
                <c:pt idx="3">
                  <c:v>Subprefeitura Mooca</c:v>
                </c:pt>
                <c:pt idx="4">
                  <c:v>Subprefeitura Santo Amaro</c:v>
                </c:pt>
                <c:pt idx="5">
                  <c:v>Subprefeitura Vila Mariana</c:v>
                </c:pt>
                <c:pt idx="6">
                  <c:v>Subprefeitura Butantã</c:v>
                </c:pt>
                <c:pt idx="7">
                  <c:v>Subprefeitura Pinheiros</c:v>
                </c:pt>
                <c:pt idx="8">
                  <c:v>Subprefeitura Campo Limpo</c:v>
                </c:pt>
                <c:pt idx="9">
                  <c:v>Subprefeitura Santana/Tucuruvi</c:v>
                </c:pt>
                <c:pt idx="10">
                  <c:v>Outros</c:v>
                </c:pt>
              </c:strCache>
            </c:strRef>
          </c:cat>
          <c:val>
            <c:numRef>
              <c:f>('10 subs + demandadas 2023'!$P$7:$P$16,'10 subs + demandadas 2023'!$P$18)</c:f>
              <c:numCache>
                <c:formatCode>0.00</c:formatCode>
                <c:ptCount val="11"/>
                <c:pt idx="0">
                  <c:v>2.4835693989545149</c:v>
                </c:pt>
                <c:pt idx="1">
                  <c:v>2.3707784742858382</c:v>
                </c:pt>
                <c:pt idx="2">
                  <c:v>1.6484827451575819</c:v>
                </c:pt>
                <c:pt idx="3">
                  <c:v>1.5899182265796152</c:v>
                </c:pt>
                <c:pt idx="4">
                  <c:v>1.5421989892197905</c:v>
                </c:pt>
                <c:pt idx="5">
                  <c:v>1.5140012580526212</c:v>
                </c:pt>
                <c:pt idx="6">
                  <c:v>1.4185627833329719</c:v>
                </c:pt>
                <c:pt idx="7">
                  <c:v>1.2754050712534977</c:v>
                </c:pt>
                <c:pt idx="8">
                  <c:v>1.2580526213044705</c:v>
                </c:pt>
                <c:pt idx="9">
                  <c:v>1.255883565060842</c:v>
                </c:pt>
                <c:pt idx="10">
                  <c:v>83.643146866798261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CD0-4C85-91C5-58811A66A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13"/>
        <c:secondPieSize val="75"/>
        <c:serLines/>
      </c:ofPieChart>
      <c:spPr>
        <a:noFill/>
        <a:ln w="25400"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00" b="1" i="0" baseline="0">
                <a:solidFill>
                  <a:sysClr val="windowText" lastClr="000000"/>
                </a:solidFill>
                <a:effectLst/>
              </a:rPr>
              <a:t>10 subprefeituras mais demandados do ano de 2023 em</a:t>
            </a:r>
            <a:endParaRPr lang="pt-BR" sz="1000" b="1">
              <a:solidFill>
                <a:sysClr val="windowText" lastClr="000000"/>
              </a:solidFill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00" b="1" i="0" baseline="0">
                <a:solidFill>
                  <a:sysClr val="windowText" lastClr="000000"/>
                </a:solidFill>
                <a:effectLst/>
              </a:rPr>
              <a:t>  comparação com o total de entrada do ano de 2023 </a:t>
            </a:r>
            <a:r>
              <a:rPr lang="en-US" sz="1000" b="1" i="0" baseline="0">
                <a:solidFill>
                  <a:sysClr val="windowText" lastClr="000000"/>
                </a:solidFill>
                <a:effectLst/>
              </a:rPr>
              <a:t>(exetuando-se denúncias)</a:t>
            </a:r>
            <a:endParaRPr lang="pt-BR" sz="1000" b="1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9640794900637422E-2"/>
          <c:y val="0.14735595942327631"/>
          <c:w val="0.6708667041619798"/>
          <c:h val="0.809315637645527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 subs + demandadas 2023'!$N$19</c:f>
              <c:strCache>
                <c:ptCount val="1"/>
                <c:pt idx="0">
                  <c:v>Subprefeitura Lapa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'10 subs + demandadas 2023'!$N$20:$N$21</c:f>
              <c:numCache>
                <c:formatCode>General</c:formatCode>
                <c:ptCount val="2"/>
                <c:pt idx="0" formatCode="0">
                  <c:v>1145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1-4D50-BED3-5193FB3FB4D8}"/>
            </c:ext>
          </c:extLst>
        </c:ser>
        <c:ser>
          <c:idx val="1"/>
          <c:order val="1"/>
          <c:tx>
            <c:strRef>
              <c:f>'10 subs + demandadas 2023'!$O$19</c:f>
              <c:strCache>
                <c:ptCount val="1"/>
                <c:pt idx="0">
                  <c:v>Subprefeitura Sé</c:v>
                </c:pt>
              </c:strCache>
            </c:strRef>
          </c:tx>
          <c:spPr>
            <a:solidFill>
              <a:srgbClr val="00FFFF"/>
            </a:solidFill>
            <a:ln w="25400">
              <a:noFill/>
            </a:ln>
          </c:spPr>
          <c:invertIfNegative val="0"/>
          <c:val>
            <c:numRef>
              <c:f>'10 subs + demandadas 2023'!$O$20:$O$21</c:f>
              <c:numCache>
                <c:formatCode>General</c:formatCode>
                <c:ptCount val="2"/>
                <c:pt idx="0" formatCode="0">
                  <c:v>1093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41-4D50-BED3-5193FB3FB4D8}"/>
            </c:ext>
          </c:extLst>
        </c:ser>
        <c:ser>
          <c:idx val="2"/>
          <c:order val="2"/>
          <c:tx>
            <c:strRef>
              <c:f>'10 subs + demandadas 2023'!$P$19</c:f>
              <c:strCache>
                <c:ptCount val="1"/>
                <c:pt idx="0">
                  <c:v>Subprefeitura Penha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val>
            <c:numRef>
              <c:f>'10 subs + demandadas 2023'!$P$20:$P$21</c:f>
              <c:numCache>
                <c:formatCode>General</c:formatCode>
                <c:ptCount val="2"/>
                <c:pt idx="0" formatCode="0">
                  <c:v>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41-4D50-BED3-5193FB3FB4D8}"/>
            </c:ext>
          </c:extLst>
        </c:ser>
        <c:ser>
          <c:idx val="3"/>
          <c:order val="3"/>
          <c:tx>
            <c:strRef>
              <c:f>'10 subs + demandadas 2023'!$Q$19</c:f>
              <c:strCache>
                <c:ptCount val="1"/>
                <c:pt idx="0">
                  <c:v>Subprefeitura Mooca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'10 subs + demandadas 2023'!$Q$20:$Q$21</c:f>
              <c:numCache>
                <c:formatCode>General</c:formatCode>
                <c:ptCount val="2"/>
                <c:pt idx="0" formatCode="0">
                  <c:v>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41-4D50-BED3-5193FB3FB4D8}"/>
            </c:ext>
          </c:extLst>
        </c:ser>
        <c:ser>
          <c:idx val="4"/>
          <c:order val="4"/>
          <c:tx>
            <c:strRef>
              <c:f>'10 subs + demandadas 2023'!$R$19</c:f>
              <c:strCache>
                <c:ptCount val="1"/>
                <c:pt idx="0">
                  <c:v>Subprefeitura Santo Amaro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'10 subs + demandadas 2023'!$R$20:$R$21</c:f>
              <c:numCache>
                <c:formatCode>General</c:formatCode>
                <c:ptCount val="2"/>
                <c:pt idx="0" formatCode="0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41-4D50-BED3-5193FB3FB4D8}"/>
            </c:ext>
          </c:extLst>
        </c:ser>
        <c:ser>
          <c:idx val="5"/>
          <c:order val="5"/>
          <c:tx>
            <c:strRef>
              <c:f>'10 subs + demandadas 2023'!$S$19</c:f>
              <c:strCache>
                <c:ptCount val="1"/>
                <c:pt idx="0">
                  <c:v>Subprefeitura Vila Mariana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val>
            <c:numRef>
              <c:f>'10 subs + demandadas 2023'!$S$20:$S$21</c:f>
              <c:numCache>
                <c:formatCode>General</c:formatCode>
                <c:ptCount val="2"/>
                <c:pt idx="0">
                  <c:v>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41-4D50-BED3-5193FB3FB4D8}"/>
            </c:ext>
          </c:extLst>
        </c:ser>
        <c:ser>
          <c:idx val="6"/>
          <c:order val="6"/>
          <c:tx>
            <c:strRef>
              <c:f>'10 subs + demandadas 2023'!$T$19</c:f>
              <c:strCache>
                <c:ptCount val="1"/>
                <c:pt idx="0">
                  <c:v>Subprefeitura Butantã</c:v>
                </c:pt>
              </c:strCache>
            </c:strRef>
          </c:tx>
          <c:spPr>
            <a:solidFill>
              <a:srgbClr val="00FF00"/>
            </a:solidFill>
            <a:ln w="25400">
              <a:noFill/>
            </a:ln>
          </c:spPr>
          <c:invertIfNegative val="0"/>
          <c:val>
            <c:numRef>
              <c:f>'10 subs + demandadas 2023'!$T$20:$T$21</c:f>
              <c:numCache>
                <c:formatCode>General</c:formatCode>
                <c:ptCount val="2"/>
                <c:pt idx="0">
                  <c:v>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41-4D50-BED3-5193FB3FB4D8}"/>
            </c:ext>
          </c:extLst>
        </c:ser>
        <c:ser>
          <c:idx val="7"/>
          <c:order val="7"/>
          <c:tx>
            <c:strRef>
              <c:f>'10 subs + demandadas 2023'!$U$19</c:f>
              <c:strCache>
                <c:ptCount val="1"/>
                <c:pt idx="0">
                  <c:v>Subprefeitura Pinheiros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'10 subs + demandadas 2023'!$U$20:$U$21</c:f>
              <c:numCache>
                <c:formatCode>General</c:formatCode>
                <c:ptCount val="2"/>
                <c:pt idx="0">
                  <c:v>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441-4D50-BED3-5193FB3FB4D8}"/>
            </c:ext>
          </c:extLst>
        </c:ser>
        <c:ser>
          <c:idx val="8"/>
          <c:order val="8"/>
          <c:tx>
            <c:strRef>
              <c:f>'10 subs + demandadas 2023'!$V$19</c:f>
              <c:strCache>
                <c:ptCount val="1"/>
                <c:pt idx="0">
                  <c:v>Subprefeitura Campo Limpo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7441-4D50-BED3-5193FB3FB4D8}"/>
              </c:ext>
            </c:extLst>
          </c:dPt>
          <c:val>
            <c:numRef>
              <c:f>'10 subs + demandadas 2023'!$V$20:$V$21</c:f>
              <c:numCache>
                <c:formatCode>General</c:formatCode>
                <c:ptCount val="2"/>
                <c:pt idx="0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41-4D50-BED3-5193FB3FB4D8}"/>
            </c:ext>
          </c:extLst>
        </c:ser>
        <c:ser>
          <c:idx val="9"/>
          <c:order val="9"/>
          <c:tx>
            <c:strRef>
              <c:f>'10 subs + demandadas 2023'!$W$19</c:f>
              <c:strCache>
                <c:ptCount val="1"/>
                <c:pt idx="0">
                  <c:v>Subprefeitura Santana/Tucuruvi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'10 subs + demandadas 2023'!$W$20:$W$21</c:f>
              <c:numCache>
                <c:formatCode>0</c:formatCode>
                <c:ptCount val="2"/>
                <c:pt idx="0">
                  <c:v>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41-4D50-BED3-5193FB3FB4D8}"/>
            </c:ext>
          </c:extLst>
        </c:ser>
        <c:ser>
          <c:idx val="10"/>
          <c:order val="10"/>
          <c:tx>
            <c:strRef>
              <c:f>'10 subs + demandadas 2023'!$X$19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59924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BB-4F07-B8FA-14C5F7C53E42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 subs + demandadas 2023'!$X$20:$X$21</c:f>
              <c:numCache>
                <c:formatCode>General</c:formatCode>
                <c:ptCount val="2"/>
                <c:pt idx="1">
                  <c:v>46103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441-4D50-BED3-5193FB3FB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893344"/>
        <c:axId val="1"/>
        <c:axId val="0"/>
      </c:bar3DChart>
      <c:catAx>
        <c:axId val="20189334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189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104775</xdr:rowOff>
        </xdr:from>
        <xdr:to>
          <xdr:col>11</xdr:col>
          <xdr:colOff>381000</xdr:colOff>
          <xdr:row>56</xdr:row>
          <xdr:rowOff>142875</xdr:rowOff>
        </xdr:to>
        <xdr:sp macro="" textlink="">
          <xdr:nvSpPr>
            <xdr:cNvPr id="182273" name="Object 1" hidden="1">
              <a:extLst>
                <a:ext uri="{63B3BB69-23CF-44E3-9099-C40C66FF867C}">
                  <a14:compatExt spid="_x0000_s182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581024</xdr:colOff>
      <xdr:row>0</xdr:row>
      <xdr:rowOff>0</xdr:rowOff>
    </xdr:from>
    <xdr:to>
      <xdr:col>15</xdr:col>
      <xdr:colOff>85725</xdr:colOff>
      <xdr:row>22</xdr:row>
      <xdr:rowOff>76200</xdr:rowOff>
    </xdr:to>
    <xdr:graphicFrame macro="">
      <xdr:nvGraphicFramePr>
        <xdr:cNvPr id="47002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0.47434</cdr:x>
      <cdr:y>0.80408</cdr:y>
    </cdr:from>
    <cdr:to>
      <cdr:x>0.56859</cdr:x>
      <cdr:y>0.89449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234959" y="3676239"/>
          <a:ext cx="642775" cy="4133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100"/>
            <a:t>2020</a:t>
          </a:r>
        </a:p>
      </cdr:txBody>
    </cdr:sp>
  </cdr:relSizeAnchor>
  <cdr:relSizeAnchor xmlns:cdr="http://schemas.openxmlformats.org/drawingml/2006/chartDrawing">
    <cdr:from>
      <cdr:x>0.2342</cdr:x>
      <cdr:y>0.80833</cdr:y>
    </cdr:from>
    <cdr:to>
      <cdr:x>0.32844</cdr:x>
      <cdr:y>0.89876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597201" y="3695685"/>
          <a:ext cx="642708" cy="41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100"/>
            <a:t>2018</a:t>
          </a:r>
        </a:p>
      </cdr:txBody>
    </cdr:sp>
  </cdr:relSizeAnchor>
  <cdr:relSizeAnchor xmlns:cdr="http://schemas.openxmlformats.org/drawingml/2006/chartDrawing">
    <cdr:from>
      <cdr:x>0.35628</cdr:x>
      <cdr:y>0.80609</cdr:y>
    </cdr:from>
    <cdr:to>
      <cdr:x>0.45027</cdr:x>
      <cdr:y>0.89652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2429776" y="3685443"/>
          <a:ext cx="641003" cy="41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100"/>
            <a:t>2019</a:t>
          </a:r>
        </a:p>
      </cdr:txBody>
    </cdr:sp>
  </cdr:relSizeAnchor>
  <cdr:relSizeAnchor xmlns:cdr="http://schemas.openxmlformats.org/drawingml/2006/chartDrawing">
    <cdr:from>
      <cdr:x>0.11808</cdr:x>
      <cdr:y>0.80973</cdr:y>
    </cdr:from>
    <cdr:to>
      <cdr:x>0.19683</cdr:x>
      <cdr:y>0.88576</cdr:y>
    </cdr:to>
    <cdr:sp macro="" textlink="">
      <cdr:nvSpPr>
        <cdr:cNvPr id="5" name="CaixaDeTexto 1"/>
        <cdr:cNvSpPr txBox="1"/>
      </cdr:nvSpPr>
      <cdr:spPr>
        <a:xfrm xmlns:a="http://schemas.openxmlformats.org/drawingml/2006/main">
          <a:off x="805318" y="3702086"/>
          <a:ext cx="537067" cy="347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100"/>
            <a:t>2017</a:t>
          </a:r>
        </a:p>
      </cdr:txBody>
    </cdr:sp>
  </cdr:relSizeAnchor>
  <cdr:relSizeAnchor xmlns:cdr="http://schemas.openxmlformats.org/drawingml/2006/chartDrawing">
    <cdr:from>
      <cdr:x>0.59592</cdr:x>
      <cdr:y>0.80479</cdr:y>
    </cdr:from>
    <cdr:to>
      <cdr:x>0.68967</cdr:x>
      <cdr:y>0.89521</cdr:y>
    </cdr:to>
    <cdr:sp macro="" textlink="">
      <cdr:nvSpPr>
        <cdr:cNvPr id="6" name="CaixaDeTexto 1"/>
        <cdr:cNvSpPr txBox="1"/>
      </cdr:nvSpPr>
      <cdr:spPr>
        <a:xfrm xmlns:a="http://schemas.openxmlformats.org/drawingml/2006/main">
          <a:off x="4064147" y="3679485"/>
          <a:ext cx="639365" cy="41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100"/>
            <a:t>2021</a:t>
          </a:r>
        </a:p>
      </cdr:txBody>
    </cdr:sp>
  </cdr:relSizeAnchor>
  <cdr:relSizeAnchor xmlns:cdr="http://schemas.openxmlformats.org/drawingml/2006/chartDrawing">
    <cdr:from>
      <cdr:x>0.69094</cdr:x>
      <cdr:y>0.71971</cdr:y>
    </cdr:from>
    <cdr:to>
      <cdr:x>0.85888</cdr:x>
      <cdr:y>1</cdr:y>
    </cdr:to>
    <cdr:sp macro="" textlink="">
      <cdr:nvSpPr>
        <cdr:cNvPr id="7" name="CaixaDeTexto 6"/>
        <cdr:cNvSpPr txBox="1"/>
      </cdr:nvSpPr>
      <cdr:spPr>
        <a:xfrm xmlns:a="http://schemas.openxmlformats.org/drawingml/2006/main">
          <a:off x="3790951" y="30099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0.77031</cdr:x>
      <cdr:y>0.89063</cdr:y>
    </cdr:from>
    <cdr:to>
      <cdr:x>0.96086</cdr:x>
      <cdr:y>0.95833</cdr:y>
    </cdr:to>
    <cdr:sp macro="" textlink="">
      <cdr:nvSpPr>
        <cdr:cNvPr id="8" name="CaixaDeTexto 7"/>
        <cdr:cNvSpPr txBox="1"/>
      </cdr:nvSpPr>
      <cdr:spPr>
        <a:xfrm xmlns:a="http://schemas.openxmlformats.org/drawingml/2006/main">
          <a:off x="4848724" y="3257550"/>
          <a:ext cx="1191703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900">
              <a:solidFill>
                <a:schemeClr val="tx1">
                  <a:lumMod val="65000"/>
                  <a:lumOff val="35000"/>
                </a:schemeClr>
              </a:solidFill>
            </a:rPr>
            <a:t>Linha de tendência</a:t>
          </a:r>
        </a:p>
      </cdr:txBody>
    </cdr:sp>
  </cdr:relSizeAnchor>
  <cdr:relSizeAnchor xmlns:cdr="http://schemas.openxmlformats.org/drawingml/2006/chartDrawing">
    <cdr:from>
      <cdr:x>0.5546</cdr:x>
      <cdr:y>0.88889</cdr:y>
    </cdr:from>
    <cdr:to>
      <cdr:x>0.74515</cdr:x>
      <cdr:y>0.9566</cdr:y>
    </cdr:to>
    <cdr:sp macro="" textlink="">
      <cdr:nvSpPr>
        <cdr:cNvPr id="11" name="CaixaDeTexto 1"/>
        <cdr:cNvSpPr txBox="1"/>
      </cdr:nvSpPr>
      <cdr:spPr>
        <a:xfrm xmlns:a="http://schemas.openxmlformats.org/drawingml/2006/main">
          <a:off x="3498850" y="3251200"/>
          <a:ext cx="1191703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900">
              <a:solidFill>
                <a:schemeClr val="tx1">
                  <a:lumMod val="65000"/>
                  <a:lumOff val="35000"/>
                </a:schemeClr>
              </a:solidFill>
            </a:rPr>
            <a:t>Linha de tendência</a:t>
          </a:r>
        </a:p>
      </cdr:txBody>
    </cdr:sp>
  </cdr:relSizeAnchor>
  <cdr:relSizeAnchor xmlns:cdr="http://schemas.openxmlformats.org/drawingml/2006/chartDrawing">
    <cdr:from>
      <cdr:x>0.71415</cdr:x>
      <cdr:y>0.80517</cdr:y>
    </cdr:from>
    <cdr:to>
      <cdr:x>0.8079</cdr:x>
      <cdr:y>0.89559</cdr:y>
    </cdr:to>
    <cdr:sp macro="" textlink="">
      <cdr:nvSpPr>
        <cdr:cNvPr id="10" name="CaixaDeTexto 1"/>
        <cdr:cNvSpPr txBox="1"/>
      </cdr:nvSpPr>
      <cdr:spPr>
        <a:xfrm xmlns:a="http://schemas.openxmlformats.org/drawingml/2006/main">
          <a:off x="4870466" y="3681222"/>
          <a:ext cx="639365" cy="41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100"/>
            <a:t>2022</a:t>
          </a:r>
        </a:p>
      </cdr:txBody>
    </cdr:sp>
  </cdr:relSizeAnchor>
  <cdr:relSizeAnchor xmlns:cdr="http://schemas.openxmlformats.org/drawingml/2006/chartDrawing">
    <cdr:from>
      <cdr:x>0.83287</cdr:x>
      <cdr:y>0.80278</cdr:y>
    </cdr:from>
    <cdr:to>
      <cdr:x>0.92662</cdr:x>
      <cdr:y>0.8932</cdr:y>
    </cdr:to>
    <cdr:sp macro="" textlink="">
      <cdr:nvSpPr>
        <cdr:cNvPr id="13" name="CaixaDeTexto 1"/>
        <cdr:cNvSpPr txBox="1"/>
      </cdr:nvSpPr>
      <cdr:spPr>
        <a:xfrm xmlns:a="http://schemas.openxmlformats.org/drawingml/2006/main">
          <a:off x="5680075" y="3670300"/>
          <a:ext cx="639365" cy="41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100"/>
            <a:t>2023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</xdr:row>
      <xdr:rowOff>47625</xdr:rowOff>
    </xdr:from>
    <xdr:to>
      <xdr:col>21</xdr:col>
      <xdr:colOff>523875</xdr:colOff>
      <xdr:row>26</xdr:row>
      <xdr:rowOff>19050</xdr:rowOff>
    </xdr:to>
    <xdr:graphicFrame macro="">
      <xdr:nvGraphicFramePr>
        <xdr:cNvPr id="15876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2</xdr:row>
      <xdr:rowOff>28575</xdr:rowOff>
    </xdr:from>
    <xdr:to>
      <xdr:col>19</xdr:col>
      <xdr:colOff>447675</xdr:colOff>
      <xdr:row>28</xdr:row>
      <xdr:rowOff>180975</xdr:rowOff>
    </xdr:to>
    <xdr:graphicFrame macro="">
      <xdr:nvGraphicFramePr>
        <xdr:cNvPr id="211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0</xdr:rowOff>
    </xdr:from>
    <xdr:to>
      <xdr:col>24</xdr:col>
      <xdr:colOff>523875</xdr:colOff>
      <xdr:row>16</xdr:row>
      <xdr:rowOff>180975</xdr:rowOff>
    </xdr:to>
    <xdr:graphicFrame macro="">
      <xdr:nvGraphicFramePr>
        <xdr:cNvPr id="49562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24</xdr:col>
      <xdr:colOff>533400</xdr:colOff>
      <xdr:row>0</xdr:row>
      <xdr:rowOff>0</xdr:rowOff>
    </xdr:from>
    <xdr:to>
      <xdr:col>34</xdr:col>
      <xdr:colOff>552450</xdr:colOff>
      <xdr:row>16</xdr:row>
      <xdr:rowOff>180975</xdr:rowOff>
    </xdr:to>
    <xdr:graphicFrame macro="">
      <xdr:nvGraphicFramePr>
        <xdr:cNvPr id="495629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57150</xdr:colOff>
      <xdr:row>17</xdr:row>
      <xdr:rowOff>0</xdr:rowOff>
    </xdr:from>
    <xdr:to>
      <xdr:col>24</xdr:col>
      <xdr:colOff>542925</xdr:colOff>
      <xdr:row>35</xdr:row>
      <xdr:rowOff>114300</xdr:rowOff>
    </xdr:to>
    <xdr:graphicFrame macro="">
      <xdr:nvGraphicFramePr>
        <xdr:cNvPr id="495630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133350</xdr:colOff>
      <xdr:row>0</xdr:row>
      <xdr:rowOff>0</xdr:rowOff>
    </xdr:from>
    <xdr:to>
      <xdr:col>24</xdr:col>
      <xdr:colOff>533400</xdr:colOff>
      <xdr:row>17</xdr:row>
      <xdr:rowOff>66675</xdr:rowOff>
    </xdr:to>
    <xdr:grpSp>
      <xdr:nvGrpSpPr>
        <xdr:cNvPr id="520203" name="Gráfico 2"/>
        <xdr:cNvGrpSpPr>
          <a:grpSpLocks/>
        </xdr:cNvGrpSpPr>
      </xdr:nvGrpSpPr>
      <xdr:grpSpPr bwMode="auto">
        <a:xfrm>
          <a:off x="5048250" y="0"/>
          <a:ext cx="5276850" cy="3810000"/>
          <a:chOff x="7905745" y="1"/>
          <a:chExt cx="5276849" cy="3047947"/>
        </a:xfrm>
      </xdr:grpSpPr>
      <xdr:graphicFrame macro="">
        <xdr:nvGraphicFramePr>
          <xdr:cNvPr id="520206" name="Gráfico 2"/>
          <xdr:cNvGraphicFramePr>
            <a:graphicFrameLocks/>
          </xdr:cNvGraphicFramePr>
        </xdr:nvGraphicFramePr>
        <xdr:xfrm>
          <a:off x="7905745" y="1"/>
          <a:ext cx="5248274" cy="30479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/>
          <xdr:cNvSpPr txBox="1"/>
        </xdr:nvSpPr>
        <xdr:spPr>
          <a:xfrm>
            <a:off x="7915270" y="15241"/>
            <a:ext cx="5267324" cy="22859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1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demandadas em 2023 </a:t>
            </a:r>
            <a:r>
              <a:rPr lang="en-US" sz="1100" b="1" i="0" u="none" strike="noStrike" cap="none" baseline="0">
                <a:effectLst/>
                <a:latin typeface="+mn-lt"/>
                <a:ea typeface="+mn-ea"/>
                <a:cs typeface="+mn-cs"/>
              </a:rPr>
              <a:t>(exetuando-se denúncias)</a:t>
            </a: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twoCellAnchor>
  <xdr:twoCellAnchor editAs="oneCell">
    <xdr:from>
      <xdr:col>24</xdr:col>
      <xdr:colOff>552450</xdr:colOff>
      <xdr:row>0</xdr:row>
      <xdr:rowOff>0</xdr:rowOff>
    </xdr:from>
    <xdr:to>
      <xdr:col>35</xdr:col>
      <xdr:colOff>47625</xdr:colOff>
      <xdr:row>18</xdr:row>
      <xdr:rowOff>123825</xdr:rowOff>
    </xdr:to>
    <xdr:graphicFrame macro="">
      <xdr:nvGraphicFramePr>
        <xdr:cNvPr id="520204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123825</xdr:colOff>
      <xdr:row>17</xdr:row>
      <xdr:rowOff>161925</xdr:rowOff>
    </xdr:from>
    <xdr:to>
      <xdr:col>24</xdr:col>
      <xdr:colOff>495300</xdr:colOff>
      <xdr:row>36</xdr:row>
      <xdr:rowOff>0</xdr:rowOff>
    </xdr:to>
    <xdr:graphicFrame macro="">
      <xdr:nvGraphicFramePr>
        <xdr:cNvPr id="520205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</xdr:colOff>
      <xdr:row>0</xdr:row>
      <xdr:rowOff>0</xdr:rowOff>
    </xdr:from>
    <xdr:to>
      <xdr:col>26</xdr:col>
      <xdr:colOff>0</xdr:colOff>
      <xdr:row>16</xdr:row>
      <xdr:rowOff>152400</xdr:rowOff>
    </xdr:to>
    <xdr:grpSp>
      <xdr:nvGrpSpPr>
        <xdr:cNvPr id="533510" name="Gráfico 3"/>
        <xdr:cNvGrpSpPr>
          <a:grpSpLocks/>
        </xdr:cNvGrpSpPr>
      </xdr:nvGrpSpPr>
      <xdr:grpSpPr bwMode="auto">
        <a:xfrm>
          <a:off x="5857875" y="0"/>
          <a:ext cx="6038850" cy="3686175"/>
          <a:chOff x="11345402" y="57150"/>
          <a:chExt cx="5867400" cy="3781428"/>
        </a:xfrm>
      </xdr:grpSpPr>
      <xdr:graphicFrame macro="">
        <xdr:nvGraphicFramePr>
          <xdr:cNvPr id="533513" name="Gráfico 2"/>
          <xdr:cNvGraphicFramePr>
            <a:graphicFrameLocks/>
          </xdr:cNvGraphicFramePr>
        </xdr:nvGraphicFramePr>
        <xdr:xfrm>
          <a:off x="11345402" y="57150"/>
          <a:ext cx="5867400" cy="37814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5"/>
          <xdr:cNvSpPr txBox="1"/>
        </xdr:nvSpPr>
        <xdr:spPr>
          <a:xfrm>
            <a:off x="11992568" y="85808"/>
            <a:ext cx="4461359" cy="30743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eaLnBrk="1" fontAlgn="auto" latinLnBrk="0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órgãos mais demandados - Média/2023 </a:t>
            </a:r>
            <a:r>
              <a:rPr lang="en-US" sz="1200" b="1" i="0" u="none" strike="noStrike" cap="none" baseline="0">
                <a:effectLst/>
                <a:latin typeface="+mn-lt"/>
                <a:ea typeface="+mn-ea"/>
                <a:cs typeface="+mn-cs"/>
              </a:rPr>
              <a:t>(exetuando-se denúncias)</a:t>
            </a:r>
            <a:endParaRPr lang="pt-BR" sz="1200" b="0" i="0" u="none" strike="noStrike" cap="none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twoCellAnchor>
  <xdr:twoCellAnchor editAs="oneCell">
    <xdr:from>
      <xdr:col>26</xdr:col>
      <xdr:colOff>1</xdr:colOff>
      <xdr:row>0</xdr:row>
      <xdr:rowOff>0</xdr:rowOff>
    </xdr:from>
    <xdr:to>
      <xdr:col>38</xdr:col>
      <xdr:colOff>38101</xdr:colOff>
      <xdr:row>23</xdr:row>
      <xdr:rowOff>0</xdr:rowOff>
    </xdr:to>
    <xdr:graphicFrame macro="">
      <xdr:nvGraphicFramePr>
        <xdr:cNvPr id="533511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57149</xdr:colOff>
      <xdr:row>16</xdr:row>
      <xdr:rowOff>180975</xdr:rowOff>
    </xdr:from>
    <xdr:to>
      <xdr:col>25</xdr:col>
      <xdr:colOff>600074</xdr:colOff>
      <xdr:row>37</xdr:row>
      <xdr:rowOff>57150</xdr:rowOff>
    </xdr:to>
    <xdr:graphicFrame macro="">
      <xdr:nvGraphicFramePr>
        <xdr:cNvPr id="533512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ka" refreshedDate="43839.34698263889" createdVersion="1" refreshedVersion="4" recordCount="8" upgradeOnRefresh="1">
  <cacheSource type="worksheet">
    <worksheetSource ref="A6:F13" sheet="Atendimentos Anual"/>
  </cacheSource>
  <cacheFields count="6">
    <cacheField name="ATENDIMENTOS**" numFmtId="0">
      <sharedItems count="8">
        <s v="Telefone"/>
        <s v="Formulário eletrônico"/>
        <s v="Praça de Atendimento ao Munícipe"/>
        <s v="E-mail"/>
        <s v="Pessoalmente/Carta"/>
        <s v="Ofício"/>
        <s v="Fax"/>
        <s v="Outro"/>
      </sharedItems>
    </cacheField>
    <cacheField name="2019" numFmtId="0">
      <sharedItems containsSemiMixedTypes="0" containsString="0" containsNumber="1" containsInteger="1" minValue="0" maxValue="15224"/>
    </cacheField>
    <cacheField name="2018" numFmtId="0">
      <sharedItems containsSemiMixedTypes="0" containsString="0" containsNumber="1" containsInteger="1" minValue="0" maxValue="18417"/>
    </cacheField>
    <cacheField name="variação***" numFmtId="0">
      <sharedItems containsString="0" containsBlank="1" containsNumber="1" minValue="-197.26027397260273" maxValue="395.80152671755724"/>
    </cacheField>
    <cacheField name="2017" numFmtId="0">
      <sharedItems containsSemiMixedTypes="0" containsString="0" containsNumber="1" containsInteger="1" minValue="0" maxValue="21515"/>
    </cacheField>
    <cacheField name="2016" numFmtId="0">
      <sharedItems containsSemiMixedTypes="0" containsString="0" containsNumber="1" containsInteger="1" minValue="0" maxValue="50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n v="15224"/>
    <n v="18417"/>
    <n v="-14.840808738089704"/>
    <n v="21515"/>
    <n v="50997"/>
  </r>
  <r>
    <x v="1"/>
    <n v="9982"/>
    <n v="5043"/>
    <n v="46.336429308565535"/>
    <n v="10659"/>
    <n v="6416"/>
  </r>
  <r>
    <x v="2"/>
    <n v="73"/>
    <n v="217"/>
    <n v="-197.26027397260273"/>
    <n v="73"/>
    <n v="0"/>
  </r>
  <r>
    <x v="3"/>
    <n v="0"/>
    <n v="0"/>
    <m/>
    <n v="0"/>
    <n v="1330"/>
  </r>
  <r>
    <x v="4"/>
    <n v="4290"/>
    <n v="1179"/>
    <n v="395.80152671755724"/>
    <n v="786"/>
    <n v="1369"/>
  </r>
  <r>
    <x v="5"/>
    <n v="0"/>
    <n v="0"/>
    <m/>
    <n v="0"/>
    <n v="16"/>
  </r>
  <r>
    <x v="6"/>
    <n v="0"/>
    <n v="0"/>
    <m/>
    <n v="0"/>
    <n v="0"/>
  </r>
  <r>
    <x v="7"/>
    <n v="0"/>
    <n v="0"/>
    <m/>
    <n v="0"/>
    <n v="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4" cacheId="0" dataOnRows="1" applyNumberFormats="0" applyBorderFormats="0" applyFontFormats="0" applyPatternFormats="0" applyAlignmentFormats="0" applyWidthHeightFormats="1" dataCaption="Dados" updatedVersion="4" showMemberPropertyTips="0" useAutoFormatting="1" itemPrintTitles="1" createdVersion="1" indent="0" compact="0" compactData="0" gridDropZones="1">
  <location ref="A3:G8" firstHeaderRow="1" firstDataRow="2" firstDataCol="1"/>
  <pivotFields count="6">
    <pivotField axis="axisCol" compact="0" outline="0" subtotalTop="0" showAll="0" includeNewItemsInFilter="1">
      <items count="9">
        <item x="3"/>
        <item h="1" x="6"/>
        <item x="1"/>
        <item h="1" x="5"/>
        <item h="1" x="7"/>
        <item x="4"/>
        <item x="2"/>
        <item x="0"/>
        <item t="default"/>
      </items>
    </pivotField>
    <pivotField dataField="1" compact="0" numFmtId="3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dataField="1" compact="0" outline="0" subtotalTop="0" showAll="0" includeNewItemsInFilter="1"/>
    <pivotField dataField="1" compact="0" outline="0" subtotalTop="0" showAll="0" includeNewItemsInFilter="1"/>
  </pivotFields>
  <rowFields count="1">
    <field x="-2"/>
  </rowFields>
  <rowItems count="4">
    <i>
      <x/>
    </i>
    <i i="1">
      <x v="1"/>
    </i>
    <i i="2">
      <x v="2"/>
    </i>
    <i i="3">
      <x v="3"/>
    </i>
  </rowItems>
  <colFields count="1">
    <field x="0"/>
  </colFields>
  <colItems count="6">
    <i>
      <x/>
    </i>
    <i>
      <x v="2"/>
    </i>
    <i>
      <x v="5"/>
    </i>
    <i>
      <x v="6"/>
    </i>
    <i>
      <x v="7"/>
    </i>
    <i t="grand">
      <x/>
    </i>
  </colItems>
  <dataFields count="4">
    <dataField name="Soma de 2016" fld="5" baseField="0" baseItem="0"/>
    <dataField name="Soma de 2017" fld="4" baseField="0" baseItem="0"/>
    <dataField name="Soma de 2018" fld="2" baseField="0" baseItem="0"/>
    <dataField name="Soma de 2019" fld="1" baseField="0" baseItem="0"/>
  </dataFields>
  <formats count="18">
    <format dxfId="17">
      <pivotArea outline="0" fieldPosition="0"/>
    </format>
    <format dxfId="16">
      <pivotArea dataOnly="0" labelOnly="1" outline="0" fieldPosition="0"/>
    </format>
    <format dxfId="15">
      <pivotArea dataOnly="0" outline="0" fieldPosition="0"/>
    </format>
    <format dxfId="14">
      <pivotArea dataOnly="0" outline="0" fieldPosition="0"/>
    </format>
    <format dxfId="13">
      <pivotArea dataOnly="0" outline="0" fieldPosition="0"/>
    </format>
    <format dxfId="12">
      <pivotArea dataOnly="0" outline="0" fieldPosition="0"/>
    </format>
    <format dxfId="11">
      <pivotArea outline="0" fieldPosition="0"/>
    </format>
    <format dxfId="10">
      <pivotArea dataOnly="0" labelOnly="1" outline="0" fieldPosition="0"/>
    </format>
    <format dxfId="9">
      <pivotArea field="0" type="button" dataOnly="0" labelOnly="1" outline="0" axis="axisCol" fieldPosition="0"/>
    </format>
    <format dxfId="8">
      <pivotArea dataOnly="0" labelOnly="1" outline="0" fieldPosition="0"/>
    </format>
    <format dxfId="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dataOnly="0" labelOnly="1" outline="0" fieldPosition="0">
        <references count="1">
          <reference field="0" count="0"/>
        </references>
      </pivotArea>
    </format>
    <format dxfId="3">
      <pivotArea dataOnly="0" labelOnly="1" grandCol="1" outline="0" fieldPosition="0"/>
    </format>
    <format dxfId="2">
      <pivotArea dataOnly="0" labelOnly="1" outline="0" fieldPosition="0">
        <references count="1">
          <reference field="0" count="0"/>
        </references>
      </pivotArea>
    </format>
    <format dxfId="1">
      <pivotArea dataOnly="0" labelOnly="1" grandCol="1" outline="0" fieldPosition="0"/>
    </format>
    <format dxfId="0">
      <pivotArea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o_Microsoft_Word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Q10" sqref="Q10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82273" r:id="rId4">
          <objectPr defaultSize="0" r:id="rId5">
            <anchor moveWithCells="1" sizeWithCells="1">
              <from>
                <xdr:col>0</xdr:col>
                <xdr:colOff>9525</xdr:colOff>
                <xdr:row>0</xdr:row>
                <xdr:rowOff>104775</xdr:rowOff>
              </from>
              <to>
                <xdr:col>11</xdr:col>
                <xdr:colOff>381000</xdr:colOff>
                <xdr:row>56</xdr:row>
                <xdr:rowOff>142875</xdr:rowOff>
              </to>
            </anchor>
          </objectPr>
        </oleObject>
      </mc:Choice>
      <mc:Fallback>
        <oleObject progId="Word.Document.12" shapeId="1822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B2" sqref="B2:B8"/>
    </sheetView>
  </sheetViews>
  <sheetFormatPr defaultRowHeight="15" x14ac:dyDescent="0.25"/>
  <cols>
    <col min="1" max="1" width="18.5703125" bestFit="1" customWidth="1"/>
    <col min="2" max="2" width="12" bestFit="1" customWidth="1"/>
    <col min="3" max="3" width="12.7109375" bestFit="1" customWidth="1"/>
    <col min="4" max="4" width="9.140625" style="67"/>
  </cols>
  <sheetData>
    <row r="1" spans="1:8" ht="15.75" thickBot="1" x14ac:dyDescent="0.3">
      <c r="A1" s="192" t="s">
        <v>122</v>
      </c>
      <c r="B1" s="192" t="s">
        <v>25</v>
      </c>
      <c r="C1" s="192" t="s">
        <v>26</v>
      </c>
      <c r="D1" s="95" t="s">
        <v>115</v>
      </c>
    </row>
    <row r="2" spans="1:8" x14ac:dyDescent="0.25">
      <c r="A2" s="188">
        <v>2017</v>
      </c>
      <c r="B2" s="194">
        <v>15339</v>
      </c>
      <c r="C2" s="96" t="s">
        <v>123</v>
      </c>
      <c r="D2" s="67">
        <v>33056.199999999997</v>
      </c>
    </row>
    <row r="3" spans="1:8" x14ac:dyDescent="0.25">
      <c r="A3" s="189">
        <v>2018</v>
      </c>
      <c r="B3" s="195">
        <v>24639</v>
      </c>
      <c r="C3" s="97">
        <f>((B3-B2)/B2)*100</f>
        <v>60.629767259925686</v>
      </c>
      <c r="D3" s="67">
        <v>33056.199999999997</v>
      </c>
    </row>
    <row r="4" spans="1:8" x14ac:dyDescent="0.25">
      <c r="A4" s="189">
        <v>2019</v>
      </c>
      <c r="B4" s="195">
        <v>29569</v>
      </c>
      <c r="C4" s="97">
        <f>((B4-B3)/B3)*100</f>
        <v>20.008928933804132</v>
      </c>
      <c r="D4" s="67">
        <v>33056.199999999997</v>
      </c>
    </row>
    <row r="5" spans="1:8" x14ac:dyDescent="0.25">
      <c r="A5" s="190">
        <v>2020</v>
      </c>
      <c r="B5" s="195">
        <v>39523</v>
      </c>
      <c r="C5" s="97">
        <f t="shared" ref="C5:C8" si="0">((B5-B4)/B4)*100</f>
        <v>33.663634211505297</v>
      </c>
      <c r="D5" s="67">
        <v>33056.199999999997</v>
      </c>
    </row>
    <row r="6" spans="1:8" x14ac:dyDescent="0.25">
      <c r="A6" s="189">
        <v>2021</v>
      </c>
      <c r="B6" s="195">
        <v>56211</v>
      </c>
      <c r="C6" s="97">
        <f t="shared" si="0"/>
        <v>42.223515421400201</v>
      </c>
      <c r="D6" s="67">
        <v>33056.199999999997</v>
      </c>
    </row>
    <row r="7" spans="1:8" x14ac:dyDescent="0.25">
      <c r="A7" s="191">
        <v>2022</v>
      </c>
      <c r="B7" s="195">
        <v>46103</v>
      </c>
      <c r="C7" s="97">
        <f t="shared" si="0"/>
        <v>-17.982245467968902</v>
      </c>
    </row>
    <row r="8" spans="1:8" ht="15.75" thickBot="1" x14ac:dyDescent="0.3">
      <c r="A8" s="220">
        <v>2023</v>
      </c>
      <c r="B8" s="196">
        <v>59924</v>
      </c>
      <c r="C8" s="193">
        <f t="shared" si="0"/>
        <v>29.978526343188079</v>
      </c>
    </row>
    <row r="9" spans="1:8" ht="15.75" thickBot="1" x14ac:dyDescent="0.3">
      <c r="A9" s="219" t="s">
        <v>101</v>
      </c>
      <c r="B9" s="197">
        <f>SUM(B2:B8)</f>
        <v>271308</v>
      </c>
    </row>
    <row r="10" spans="1:8" ht="15.75" thickBot="1" x14ac:dyDescent="0.3">
      <c r="A10" s="92" t="s">
        <v>128</v>
      </c>
      <c r="B10" s="197">
        <f>AVERAGE(B2:B8)</f>
        <v>38758.285714285717</v>
      </c>
    </row>
    <row r="11" spans="1:8" x14ac:dyDescent="0.25">
      <c r="A11" s="6"/>
      <c r="B11" s="6"/>
      <c r="C11" s="6"/>
      <c r="D11" s="6"/>
      <c r="E11" s="6"/>
      <c r="F11" s="6"/>
      <c r="G11" s="6"/>
      <c r="H11" s="6"/>
    </row>
    <row r="12" spans="1:8" ht="36" customHeight="1" x14ac:dyDescent="0.25">
      <c r="A12" s="221" t="s">
        <v>124</v>
      </c>
      <c r="B12" s="221"/>
      <c r="C12" s="221"/>
      <c r="D12" s="6"/>
      <c r="E12" s="6"/>
      <c r="F12" s="6"/>
      <c r="G12" s="6"/>
      <c r="H12" s="6"/>
    </row>
    <row r="13" spans="1:8" x14ac:dyDescent="0.25">
      <c r="A13" s="6"/>
      <c r="B13" s="6"/>
      <c r="C13" s="6"/>
      <c r="D13" s="6"/>
      <c r="E13" s="6"/>
      <c r="F13" s="6"/>
      <c r="G13" s="6"/>
      <c r="H13" s="6"/>
    </row>
    <row r="14" spans="1:8" x14ac:dyDescent="0.25">
      <c r="A14" s="6"/>
      <c r="B14" s="6"/>
      <c r="C14" s="6"/>
      <c r="D14" s="6"/>
      <c r="E14" s="6"/>
      <c r="F14" s="6"/>
      <c r="G14" s="6"/>
      <c r="H14" s="6"/>
    </row>
    <row r="15" spans="1:8" x14ac:dyDescent="0.25">
      <c r="A15" s="6"/>
      <c r="B15" s="6"/>
      <c r="C15" s="6"/>
      <c r="D15" s="6"/>
      <c r="E15" s="67"/>
      <c r="F15" s="149"/>
      <c r="G15" s="6"/>
      <c r="H15" s="6"/>
    </row>
    <row r="16" spans="1:8" x14ac:dyDescent="0.25">
      <c r="A16" s="143" t="s">
        <v>25</v>
      </c>
      <c r="B16" s="144">
        <f>B2</f>
        <v>15339</v>
      </c>
      <c r="C16" s="145">
        <v>0</v>
      </c>
      <c r="D16" s="144">
        <f t="shared" ref="D16:D22" si="1">$B$24</f>
        <v>38758.285714285717</v>
      </c>
      <c r="E16" s="67"/>
      <c r="F16" s="149"/>
      <c r="G16" s="6"/>
      <c r="H16" s="6"/>
    </row>
    <row r="17" spans="1:8" x14ac:dyDescent="0.25">
      <c r="A17" s="146"/>
      <c r="B17" s="144">
        <f>B3</f>
        <v>24639</v>
      </c>
      <c r="C17" s="147">
        <f>C3</f>
        <v>60.629767259925686</v>
      </c>
      <c r="D17" s="144">
        <f t="shared" si="1"/>
        <v>38758.285714285717</v>
      </c>
      <c r="E17" s="67"/>
      <c r="F17" s="149"/>
      <c r="G17" s="6"/>
      <c r="H17" s="6"/>
    </row>
    <row r="18" spans="1:8" x14ac:dyDescent="0.25">
      <c r="A18" s="146"/>
      <c r="B18" s="144">
        <f>B4</f>
        <v>29569</v>
      </c>
      <c r="C18" s="147">
        <f>C4</f>
        <v>20.008928933804132</v>
      </c>
      <c r="D18" s="144">
        <f t="shared" si="1"/>
        <v>38758.285714285717</v>
      </c>
      <c r="E18" s="67"/>
      <c r="F18" s="149"/>
      <c r="G18" s="6"/>
      <c r="H18" s="6"/>
    </row>
    <row r="19" spans="1:8" x14ac:dyDescent="0.25">
      <c r="A19" s="146"/>
      <c r="B19" s="144">
        <f>B5</f>
        <v>39523</v>
      </c>
      <c r="C19" s="147">
        <f>C5</f>
        <v>33.663634211505297</v>
      </c>
      <c r="D19" s="144">
        <f t="shared" si="1"/>
        <v>38758.285714285717</v>
      </c>
      <c r="E19" s="67"/>
      <c r="F19" s="149"/>
      <c r="G19" s="6"/>
      <c r="H19" s="6"/>
    </row>
    <row r="20" spans="1:8" x14ac:dyDescent="0.25">
      <c r="A20" s="146"/>
      <c r="B20" s="144">
        <f>B6</f>
        <v>56211</v>
      </c>
      <c r="C20" s="147">
        <f>C6</f>
        <v>42.223515421400201</v>
      </c>
      <c r="D20" s="144">
        <f t="shared" si="1"/>
        <v>38758.285714285717</v>
      </c>
      <c r="E20" s="67"/>
      <c r="F20" s="149"/>
      <c r="G20" s="6"/>
      <c r="H20" s="6"/>
    </row>
    <row r="21" spans="1:8" x14ac:dyDescent="0.25">
      <c r="A21" s="146"/>
      <c r="B21" s="144">
        <f t="shared" ref="B21:C21" si="2">B7</f>
        <v>46103</v>
      </c>
      <c r="C21" s="147">
        <f t="shared" si="2"/>
        <v>-17.982245467968902</v>
      </c>
      <c r="D21" s="144">
        <f t="shared" si="1"/>
        <v>38758.285714285717</v>
      </c>
      <c r="E21" s="67"/>
      <c r="F21" s="149"/>
      <c r="G21" s="6"/>
      <c r="H21" s="6"/>
    </row>
    <row r="22" spans="1:8" x14ac:dyDescent="0.25">
      <c r="A22" s="67"/>
      <c r="B22" s="148">
        <f>B8</f>
        <v>59924</v>
      </c>
      <c r="C22" s="218">
        <f>C8</f>
        <v>29.978526343188079</v>
      </c>
      <c r="D22" s="144">
        <f t="shared" si="1"/>
        <v>38758.285714285717</v>
      </c>
      <c r="E22" s="67"/>
      <c r="F22" s="149"/>
      <c r="G22" s="6"/>
      <c r="H22" s="6"/>
    </row>
    <row r="23" spans="1:8" x14ac:dyDescent="0.25">
      <c r="A23" s="67"/>
      <c r="B23" s="148">
        <f>B9</f>
        <v>271308</v>
      </c>
      <c r="C23" s="67"/>
      <c r="E23" s="67"/>
      <c r="F23" s="149"/>
      <c r="G23" s="6"/>
      <c r="H23" s="6"/>
    </row>
    <row r="24" spans="1:8" x14ac:dyDescent="0.25">
      <c r="A24" s="67"/>
      <c r="B24" s="148">
        <f>B10</f>
        <v>38758.285714285717</v>
      </c>
      <c r="C24" s="67"/>
      <c r="E24" s="67"/>
      <c r="F24" s="149"/>
      <c r="G24" s="6"/>
      <c r="H24" s="6"/>
    </row>
    <row r="25" spans="1:8" x14ac:dyDescent="0.25">
      <c r="A25" s="6"/>
      <c r="B25" s="6"/>
      <c r="C25" s="6"/>
      <c r="D25" s="6"/>
      <c r="E25" s="67"/>
      <c r="F25" s="149"/>
      <c r="G25" s="6"/>
      <c r="H25" s="6"/>
    </row>
    <row r="26" spans="1:8" x14ac:dyDescent="0.25">
      <c r="A26" s="6"/>
      <c r="B26" s="6"/>
      <c r="C26" s="6"/>
      <c r="D26" s="6"/>
      <c r="E26" s="67"/>
      <c r="F26" s="149"/>
      <c r="G26" s="6"/>
      <c r="H26" s="6"/>
    </row>
    <row r="27" spans="1:8" x14ac:dyDescent="0.25">
      <c r="A27" s="149"/>
      <c r="B27" s="149"/>
      <c r="C27" s="149"/>
      <c r="D27" s="149"/>
      <c r="E27" s="149"/>
      <c r="F27" s="149"/>
      <c r="G27" s="6"/>
      <c r="H27" s="6"/>
    </row>
    <row r="28" spans="1:8" x14ac:dyDescent="0.25">
      <c r="A28" s="149"/>
      <c r="B28" s="149"/>
      <c r="C28" s="149"/>
      <c r="D28" s="149"/>
      <c r="E28" s="149"/>
      <c r="F28" s="149"/>
      <c r="G28" s="6"/>
      <c r="H28" s="6"/>
    </row>
    <row r="29" spans="1:8" x14ac:dyDescent="0.25">
      <c r="A29" s="149"/>
      <c r="B29" s="149"/>
      <c r="C29" s="149"/>
      <c r="D29" s="149"/>
      <c r="E29" s="149"/>
      <c r="F29" s="149"/>
      <c r="G29" s="6"/>
      <c r="H29" s="6"/>
    </row>
    <row r="30" spans="1:8" x14ac:dyDescent="0.25">
      <c r="A30" s="6"/>
      <c r="B30" s="6"/>
      <c r="C30" s="6"/>
      <c r="D30" s="6"/>
      <c r="E30" s="6"/>
      <c r="F30" s="6"/>
      <c r="G30" s="6"/>
      <c r="H30" s="6"/>
    </row>
    <row r="31" spans="1:8" x14ac:dyDescent="0.25">
      <c r="A31" s="6"/>
      <c r="B31" s="6"/>
      <c r="C31" s="6"/>
      <c r="D31" s="6"/>
      <c r="E31" s="6"/>
      <c r="F31" s="6"/>
      <c r="G31" s="6"/>
      <c r="H31" s="6"/>
    </row>
    <row r="32" spans="1:8" x14ac:dyDescent="0.25">
      <c r="A32" s="6"/>
      <c r="B32" s="6"/>
      <c r="C32" s="6"/>
      <c r="D32" s="6"/>
      <c r="E32" s="6"/>
      <c r="F32" s="6"/>
      <c r="G32" s="6"/>
      <c r="H32" s="6"/>
    </row>
  </sheetData>
  <mergeCells count="1">
    <mergeCell ref="A12:C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H17"/>
  <sheetViews>
    <sheetView workbookViewId="0">
      <selection activeCell="B7" sqref="B7:G9"/>
    </sheetView>
  </sheetViews>
  <sheetFormatPr defaultRowHeight="15" x14ac:dyDescent="0.25"/>
  <cols>
    <col min="1" max="1" width="55.7109375" bestFit="1" customWidth="1"/>
    <col min="2" max="2" width="6.85546875" customWidth="1"/>
    <col min="3" max="3" width="6.7109375" bestFit="1" customWidth="1"/>
    <col min="4" max="6" width="7.28515625" bestFit="1" customWidth="1"/>
    <col min="7" max="7" width="7.140625" customWidth="1"/>
    <col min="8" max="8" width="10.28515625" customWidth="1"/>
  </cols>
  <sheetData>
    <row r="1" spans="1:8" x14ac:dyDescent="0.25">
      <c r="A1" s="1" t="s">
        <v>121</v>
      </c>
      <c r="B1" s="1"/>
      <c r="C1" s="1"/>
      <c r="D1" s="1"/>
    </row>
    <row r="2" spans="1:8" x14ac:dyDescent="0.25">
      <c r="A2" s="42" t="s">
        <v>113</v>
      </c>
      <c r="B2" s="42"/>
      <c r="C2" s="42"/>
      <c r="D2" s="1"/>
    </row>
    <row r="3" spans="1:8" x14ac:dyDescent="0.25">
      <c r="A3" s="1"/>
      <c r="B3" s="1"/>
      <c r="C3" s="1"/>
      <c r="D3" s="1"/>
    </row>
    <row r="4" spans="1:8" x14ac:dyDescent="0.25">
      <c r="A4" s="1" t="s">
        <v>21</v>
      </c>
      <c r="B4" s="1"/>
      <c r="C4" s="1"/>
      <c r="D4" s="1"/>
    </row>
    <row r="5" spans="1:8" ht="15.75" thickBot="1" x14ac:dyDescent="0.3"/>
    <row r="6" spans="1:8" ht="60.75" thickBot="1" x14ac:dyDescent="0.3">
      <c r="A6" s="41" t="s">
        <v>0</v>
      </c>
      <c r="B6" s="41">
        <v>2023</v>
      </c>
      <c r="C6" s="73">
        <v>2022</v>
      </c>
      <c r="D6" s="73">
        <v>2021</v>
      </c>
      <c r="E6" s="74">
        <v>2020</v>
      </c>
      <c r="F6" s="75">
        <v>2019</v>
      </c>
      <c r="G6" s="75">
        <v>2018</v>
      </c>
      <c r="H6" s="69" t="s">
        <v>132</v>
      </c>
    </row>
    <row r="7" spans="1:8" x14ac:dyDescent="0.25">
      <c r="A7" s="52" t="s">
        <v>110</v>
      </c>
      <c r="B7" s="52">
        <v>20813</v>
      </c>
      <c r="C7" s="80">
        <v>13960</v>
      </c>
      <c r="D7" s="80">
        <v>21606</v>
      </c>
      <c r="E7" s="81">
        <v>17390</v>
      </c>
      <c r="F7" s="82">
        <v>15224</v>
      </c>
      <c r="G7" s="83">
        <v>18417</v>
      </c>
      <c r="H7" s="70">
        <v>0.49</v>
      </c>
    </row>
    <row r="8" spans="1:8" x14ac:dyDescent="0.25">
      <c r="A8" s="51" t="s">
        <v>106</v>
      </c>
      <c r="B8" s="51">
        <v>25924</v>
      </c>
      <c r="C8" s="84">
        <v>21294</v>
      </c>
      <c r="D8" s="84">
        <v>22971</v>
      </c>
      <c r="E8" s="79">
        <v>15167</v>
      </c>
      <c r="F8" s="2">
        <v>9982</v>
      </c>
      <c r="G8" s="85">
        <v>5043</v>
      </c>
      <c r="H8" s="71">
        <v>0.18</v>
      </c>
    </row>
    <row r="9" spans="1:8" ht="15.75" thickBot="1" x14ac:dyDescent="0.3">
      <c r="A9" s="53" t="s">
        <v>111</v>
      </c>
      <c r="B9" s="53">
        <v>13187</v>
      </c>
      <c r="C9" s="86">
        <v>10849</v>
      </c>
      <c r="D9" s="86">
        <v>11634</v>
      </c>
      <c r="E9" s="87">
        <v>6966</v>
      </c>
      <c r="F9" s="88">
        <v>4363</v>
      </c>
      <c r="G9" s="89">
        <v>1179</v>
      </c>
      <c r="H9" s="72">
        <v>0.21</v>
      </c>
    </row>
    <row r="10" spans="1:8" ht="15.75" thickBot="1" x14ac:dyDescent="0.3">
      <c r="A10" s="40" t="s">
        <v>4</v>
      </c>
      <c r="B10" s="40">
        <v>59924</v>
      </c>
      <c r="C10" s="76">
        <f>SUM(C7:C9)</f>
        <v>46103</v>
      </c>
      <c r="D10" s="76">
        <f>SUM(D7:D9)</f>
        <v>56211</v>
      </c>
      <c r="E10" s="77">
        <f>SUM(E7:E9)</f>
        <v>39523</v>
      </c>
      <c r="F10" s="78">
        <f>SUM(F7:F9)</f>
        <v>29569</v>
      </c>
      <c r="G10" s="78">
        <f>SUM(G7:G9)</f>
        <v>24639</v>
      </c>
      <c r="H10" s="39">
        <v>0.3</v>
      </c>
    </row>
    <row r="12" spans="1:8" ht="15.75" thickBot="1" x14ac:dyDescent="0.3"/>
    <row r="13" spans="1:8" x14ac:dyDescent="0.25">
      <c r="A13" s="222" t="s">
        <v>5</v>
      </c>
      <c r="B13" s="223"/>
      <c r="C13" s="223"/>
      <c r="D13" s="223"/>
      <c r="E13" s="224"/>
      <c r="F13" s="224"/>
      <c r="G13" s="225"/>
    </row>
    <row r="14" spans="1:8" ht="24.75" customHeight="1" x14ac:dyDescent="0.25">
      <c r="A14" s="234" t="s">
        <v>107</v>
      </c>
      <c r="B14" s="235"/>
      <c r="C14" s="235"/>
      <c r="D14" s="235"/>
      <c r="E14" s="228"/>
      <c r="F14" s="228"/>
      <c r="G14" s="229"/>
    </row>
    <row r="15" spans="1:8" ht="33.75" customHeight="1" x14ac:dyDescent="0.25">
      <c r="A15" s="226" t="s">
        <v>108</v>
      </c>
      <c r="B15" s="227"/>
      <c r="C15" s="227"/>
      <c r="D15" s="227"/>
      <c r="E15" s="228"/>
      <c r="F15" s="228"/>
      <c r="G15" s="229"/>
    </row>
    <row r="16" spans="1:8" ht="15.75" thickBot="1" x14ac:dyDescent="0.3">
      <c r="A16" s="230" t="s">
        <v>109</v>
      </c>
      <c r="B16" s="231"/>
      <c r="C16" s="231"/>
      <c r="D16" s="231"/>
      <c r="E16" s="232"/>
      <c r="F16" s="232"/>
      <c r="G16" s="233"/>
    </row>
    <row r="17" spans="6:6" x14ac:dyDescent="0.25">
      <c r="F17" s="20"/>
    </row>
  </sheetData>
  <mergeCells count="4">
    <mergeCell ref="A13:G13"/>
    <mergeCell ref="A15:G15"/>
    <mergeCell ref="A16:G16"/>
    <mergeCell ref="A14:G14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10:G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D24"/>
  <sheetViews>
    <sheetView workbookViewId="0">
      <selection activeCell="B7" sqref="B7:B18"/>
    </sheetView>
  </sheetViews>
  <sheetFormatPr defaultRowHeight="15" x14ac:dyDescent="0.25"/>
  <cols>
    <col min="1" max="1" width="10.85546875" customWidth="1"/>
    <col min="2" max="2" width="11.85546875" bestFit="1" customWidth="1"/>
    <col min="3" max="3" width="12" bestFit="1" customWidth="1"/>
  </cols>
  <sheetData>
    <row r="1" spans="1:4" x14ac:dyDescent="0.25">
      <c r="A1" s="1" t="s">
        <v>121</v>
      </c>
    </row>
    <row r="2" spans="1:4" x14ac:dyDescent="0.25">
      <c r="A2" s="42" t="s">
        <v>113</v>
      </c>
    </row>
    <row r="3" spans="1:4" x14ac:dyDescent="0.25">
      <c r="A3" s="1"/>
    </row>
    <row r="4" spans="1:4" x14ac:dyDescent="0.25">
      <c r="A4" s="1" t="s">
        <v>20</v>
      </c>
    </row>
    <row r="5" spans="1:4" ht="15.75" thickBot="1" x14ac:dyDescent="0.3"/>
    <row r="6" spans="1:4" ht="15.75" thickBot="1" x14ac:dyDescent="0.3">
      <c r="A6" s="90" t="s">
        <v>24</v>
      </c>
      <c r="B6" s="91" t="s">
        <v>25</v>
      </c>
      <c r="C6" s="91" t="s">
        <v>26</v>
      </c>
    </row>
    <row r="7" spans="1:4" x14ac:dyDescent="0.25">
      <c r="A7" s="198">
        <v>44927</v>
      </c>
      <c r="B7" s="199">
        <v>4396</v>
      </c>
      <c r="C7" s="37">
        <f>((B7-3768)/3768)*100</f>
        <v>16.666666666666664</v>
      </c>
    </row>
    <row r="8" spans="1:4" x14ac:dyDescent="0.25">
      <c r="A8" s="200">
        <v>44958</v>
      </c>
      <c r="B8" s="201">
        <v>4747</v>
      </c>
      <c r="C8" s="37">
        <f t="shared" ref="C8:C18" si="0">((B8-B7)/B7)*100</f>
        <v>7.9845313921747039</v>
      </c>
    </row>
    <row r="9" spans="1:4" x14ac:dyDescent="0.25">
      <c r="A9" s="200">
        <v>44986</v>
      </c>
      <c r="B9" s="202">
        <v>5681</v>
      </c>
      <c r="C9" s="37">
        <f t="shared" si="0"/>
        <v>19.675584579734569</v>
      </c>
    </row>
    <row r="10" spans="1:4" x14ac:dyDescent="0.25">
      <c r="A10" s="200">
        <v>45017</v>
      </c>
      <c r="B10" s="202">
        <v>4816</v>
      </c>
      <c r="C10" s="37">
        <f t="shared" si="0"/>
        <v>-15.22619257173033</v>
      </c>
    </row>
    <row r="11" spans="1:4" x14ac:dyDescent="0.25">
      <c r="A11" s="200">
        <v>45047</v>
      </c>
      <c r="B11" s="202">
        <v>5527</v>
      </c>
      <c r="C11" s="37">
        <f t="shared" si="0"/>
        <v>14.763289036544849</v>
      </c>
    </row>
    <row r="12" spans="1:4" x14ac:dyDescent="0.25">
      <c r="A12" s="200">
        <v>45078</v>
      </c>
      <c r="B12" s="202">
        <v>4921</v>
      </c>
      <c r="C12" s="37">
        <f t="shared" si="0"/>
        <v>-10.964356793920754</v>
      </c>
    </row>
    <row r="13" spans="1:4" x14ac:dyDescent="0.25">
      <c r="A13" s="200">
        <v>45108</v>
      </c>
      <c r="B13" s="202">
        <v>4897</v>
      </c>
      <c r="C13" s="37">
        <f t="shared" si="0"/>
        <v>-0.48770575086364554</v>
      </c>
    </row>
    <row r="14" spans="1:4" x14ac:dyDescent="0.25">
      <c r="A14" s="200">
        <v>45139</v>
      </c>
      <c r="B14" s="202">
        <v>5084</v>
      </c>
      <c r="C14" s="37">
        <f t="shared" si="0"/>
        <v>3.818664488462324</v>
      </c>
      <c r="D14" t="s">
        <v>22</v>
      </c>
    </row>
    <row r="15" spans="1:4" x14ac:dyDescent="0.25">
      <c r="A15" s="200">
        <v>45170</v>
      </c>
      <c r="B15" s="202">
        <v>4819</v>
      </c>
      <c r="C15" s="37">
        <f t="shared" si="0"/>
        <v>-5.2124311565696306</v>
      </c>
    </row>
    <row r="16" spans="1:4" x14ac:dyDescent="0.25">
      <c r="A16" s="200">
        <v>45200</v>
      </c>
      <c r="B16" s="202">
        <v>5435</v>
      </c>
      <c r="C16" s="37">
        <f t="shared" si="0"/>
        <v>12.782735007262918</v>
      </c>
    </row>
    <row r="17" spans="1:3" x14ac:dyDescent="0.25">
      <c r="A17" s="200">
        <v>45231</v>
      </c>
      <c r="B17" s="202">
        <v>5247</v>
      </c>
      <c r="C17" s="37">
        <f t="shared" si="0"/>
        <v>-3.4590616375344987</v>
      </c>
    </row>
    <row r="18" spans="1:3" ht="15.75" thickBot="1" x14ac:dyDescent="0.3">
      <c r="A18" s="203">
        <v>45261</v>
      </c>
      <c r="B18" s="202">
        <v>4354</v>
      </c>
      <c r="C18" s="38">
        <f t="shared" si="0"/>
        <v>-17.019249094720792</v>
      </c>
    </row>
    <row r="19" spans="1:3" ht="15.75" thickBot="1" x14ac:dyDescent="0.3">
      <c r="A19" s="92" t="s">
        <v>101</v>
      </c>
      <c r="B19" s="150">
        <f>SUM(B7:B18)</f>
        <v>59924</v>
      </c>
    </row>
    <row r="20" spans="1:3" ht="15.75" thickBot="1" x14ac:dyDescent="0.3">
      <c r="A20" s="92" t="s">
        <v>115</v>
      </c>
      <c r="B20" s="151">
        <f>AVERAGE(B7:B18)</f>
        <v>4993.666666666667</v>
      </c>
    </row>
    <row r="22" spans="1:3" x14ac:dyDescent="0.25">
      <c r="A22" s="3" t="s">
        <v>5</v>
      </c>
    </row>
    <row r="23" spans="1:3" x14ac:dyDescent="0.25">
      <c r="A23" s="4" t="s">
        <v>6</v>
      </c>
    </row>
    <row r="24" spans="1:3" x14ac:dyDescent="0.25">
      <c r="A24" s="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O46"/>
  <sheetViews>
    <sheetView workbookViewId="0">
      <selection activeCell="A19" sqref="A19"/>
    </sheetView>
  </sheetViews>
  <sheetFormatPr defaultColWidth="5.5703125" defaultRowHeight="14.25" x14ac:dyDescent="0.2"/>
  <cols>
    <col min="1" max="1" width="43.7109375" style="45" customWidth="1"/>
    <col min="2" max="2" width="7.5703125" style="45" hidden="1" customWidth="1"/>
    <col min="3" max="3" width="7.7109375" style="56" hidden="1" customWidth="1"/>
    <col min="4" max="4" width="7.140625" style="45" hidden="1" customWidth="1"/>
    <col min="5" max="5" width="7" style="58" hidden="1" customWidth="1"/>
    <col min="6" max="6" width="7.5703125" style="45" hidden="1" customWidth="1"/>
    <col min="7" max="7" width="6.28515625" style="58" hidden="1" customWidth="1"/>
    <col min="8" max="8" width="7" style="45" hidden="1" customWidth="1"/>
    <col min="9" max="9" width="7.28515625" style="45" hidden="1" customWidth="1"/>
    <col min="10" max="10" width="7.140625" style="45" hidden="1" customWidth="1"/>
    <col min="11" max="11" width="7.5703125" style="45" hidden="1" customWidth="1"/>
    <col min="12" max="12" width="7.140625" style="45" hidden="1" customWidth="1"/>
    <col min="13" max="13" width="6.85546875" style="45" hidden="1" customWidth="1"/>
    <col min="14" max="14" width="6.7109375" style="45" bestFit="1" customWidth="1"/>
    <col min="15" max="15" width="7.140625" style="45" bestFit="1" customWidth="1"/>
    <col min="16" max="16" width="14.85546875" style="45" customWidth="1"/>
    <col min="17" max="215" width="9.140625" style="45" customWidth="1"/>
    <col min="216" max="216" width="58.28515625" style="45" customWidth="1"/>
    <col min="217" max="217" width="3.7109375" style="45" bestFit="1" customWidth="1"/>
    <col min="218" max="218" width="5.5703125" style="45" bestFit="1"/>
    <col min="219" max="16384" width="5.5703125" style="45"/>
  </cols>
  <sheetData>
    <row r="1" spans="1:20" ht="15" x14ac:dyDescent="0.25">
      <c r="A1" s="43" t="s">
        <v>121</v>
      </c>
      <c r="B1" s="43"/>
      <c r="C1" s="57"/>
      <c r="D1" s="43"/>
    </row>
    <row r="2" spans="1:20" ht="15" x14ac:dyDescent="0.25">
      <c r="A2" s="93" t="s">
        <v>113</v>
      </c>
      <c r="B2" s="42"/>
      <c r="C2" s="59"/>
      <c r="D2" s="42"/>
    </row>
    <row r="3" spans="1:20" ht="15" x14ac:dyDescent="0.25">
      <c r="A3" s="42"/>
      <c r="B3" s="42"/>
      <c r="C3" s="59"/>
      <c r="D3" s="42"/>
    </row>
    <row r="4" spans="1:20" ht="15" x14ac:dyDescent="0.25">
      <c r="A4" s="42" t="s">
        <v>136</v>
      </c>
      <c r="B4" s="42"/>
      <c r="C4" s="59"/>
      <c r="D4" s="42"/>
    </row>
    <row r="5" spans="1:20" ht="15" thickBot="1" x14ac:dyDescent="0.25">
      <c r="E5" s="45"/>
      <c r="F5" s="58"/>
      <c r="G5" s="45"/>
      <c r="H5" s="58"/>
    </row>
    <row r="6" spans="1:20" ht="48.75" thickBot="1" x14ac:dyDescent="0.25">
      <c r="A6" s="98" t="s">
        <v>126</v>
      </c>
      <c r="B6" s="99">
        <v>44896</v>
      </c>
      <c r="C6" s="60">
        <v>44866</v>
      </c>
      <c r="D6" s="60">
        <v>44835</v>
      </c>
      <c r="E6" s="60">
        <v>44805</v>
      </c>
      <c r="F6" s="60">
        <v>44774</v>
      </c>
      <c r="G6" s="60">
        <v>44743</v>
      </c>
      <c r="H6" s="60">
        <v>44713</v>
      </c>
      <c r="I6" s="60">
        <v>44682</v>
      </c>
      <c r="J6" s="60">
        <v>44652</v>
      </c>
      <c r="K6" s="60">
        <v>44621</v>
      </c>
      <c r="L6" s="60">
        <v>44593</v>
      </c>
      <c r="M6" s="100">
        <v>44562</v>
      </c>
      <c r="N6" s="60" t="s">
        <v>101</v>
      </c>
      <c r="O6" s="100" t="s">
        <v>115</v>
      </c>
      <c r="P6" s="101" t="s">
        <v>137</v>
      </c>
    </row>
    <row r="7" spans="1:20" ht="14.25" customHeight="1" thickBot="1" x14ac:dyDescent="0.3">
      <c r="A7" s="204" t="s">
        <v>129</v>
      </c>
      <c r="B7" s="206">
        <v>242</v>
      </c>
      <c r="C7" s="207">
        <v>489</v>
      </c>
      <c r="D7" s="208">
        <v>708</v>
      </c>
      <c r="E7" s="208">
        <v>447</v>
      </c>
      <c r="F7" s="208">
        <v>489</v>
      </c>
      <c r="G7" s="209">
        <v>369</v>
      </c>
      <c r="H7" s="210">
        <v>727</v>
      </c>
      <c r="I7" s="210">
        <v>801</v>
      </c>
      <c r="J7" s="211">
        <v>981</v>
      </c>
      <c r="K7" s="207">
        <v>844</v>
      </c>
      <c r="L7" s="207">
        <v>484</v>
      </c>
      <c r="M7" s="207">
        <v>501</v>
      </c>
      <c r="N7" s="102">
        <f>SUM(B7:M7)</f>
        <v>7082</v>
      </c>
      <c r="O7" s="103">
        <f>AVERAGE(B7:M7)</f>
        <v>590.16666666666663</v>
      </c>
      <c r="P7" s="104">
        <f>(N7*100)/46103</f>
        <v>15.361256317376309</v>
      </c>
      <c r="S7" s="58"/>
      <c r="T7" s="58"/>
    </row>
    <row r="8" spans="1:20" ht="15" customHeight="1" thickBot="1" x14ac:dyDescent="0.3">
      <c r="A8" s="204" t="s">
        <v>133</v>
      </c>
      <c r="B8" s="206">
        <v>291</v>
      </c>
      <c r="C8" s="207">
        <v>317</v>
      </c>
      <c r="D8" s="208">
        <v>407</v>
      </c>
      <c r="E8" s="208">
        <v>420</v>
      </c>
      <c r="F8" s="208">
        <v>467</v>
      </c>
      <c r="G8" s="209">
        <v>523</v>
      </c>
      <c r="H8" s="209">
        <v>529</v>
      </c>
      <c r="I8" s="209">
        <v>460</v>
      </c>
      <c r="J8" s="208">
        <v>379</v>
      </c>
      <c r="K8" s="207">
        <v>313</v>
      </c>
      <c r="L8" s="207">
        <v>290</v>
      </c>
      <c r="M8" s="207">
        <v>263</v>
      </c>
      <c r="N8" s="105">
        <f t="shared" ref="N8:N16" si="0">SUM(B8:M8)</f>
        <v>4659</v>
      </c>
      <c r="O8" s="106">
        <f t="shared" ref="O8:O16" si="1">AVERAGE(B8:M8)</f>
        <v>388.25</v>
      </c>
      <c r="P8" s="104">
        <f t="shared" ref="P8:P16" si="2">(N8*100)/46103</f>
        <v>10.105633039064703</v>
      </c>
      <c r="S8" s="58"/>
      <c r="T8" s="58"/>
    </row>
    <row r="9" spans="1:20" ht="15.75" thickBot="1" x14ac:dyDescent="0.3">
      <c r="A9" s="205" t="s">
        <v>130</v>
      </c>
      <c r="B9" s="206">
        <v>175</v>
      </c>
      <c r="C9" s="207">
        <v>245</v>
      </c>
      <c r="D9" s="208">
        <v>383</v>
      </c>
      <c r="E9" s="208">
        <v>339</v>
      </c>
      <c r="F9" s="208">
        <v>351</v>
      </c>
      <c r="G9" s="209">
        <v>291</v>
      </c>
      <c r="H9" s="209">
        <v>320</v>
      </c>
      <c r="I9" s="209">
        <v>333</v>
      </c>
      <c r="J9" s="208">
        <v>253</v>
      </c>
      <c r="K9" s="207">
        <v>347</v>
      </c>
      <c r="L9" s="207">
        <v>325</v>
      </c>
      <c r="M9" s="207">
        <v>337</v>
      </c>
      <c r="N9" s="105">
        <f t="shared" si="0"/>
        <v>3699</v>
      </c>
      <c r="O9" s="106">
        <f t="shared" si="1"/>
        <v>308.25</v>
      </c>
      <c r="P9" s="104">
        <f t="shared" si="2"/>
        <v>8.0233390451814408</v>
      </c>
      <c r="S9" s="58"/>
      <c r="T9" s="58"/>
    </row>
    <row r="10" spans="1:20" ht="15.75" thickBot="1" x14ac:dyDescent="0.3">
      <c r="A10" s="204" t="s">
        <v>14</v>
      </c>
      <c r="B10" s="206">
        <v>218</v>
      </c>
      <c r="C10" s="207">
        <v>293</v>
      </c>
      <c r="D10" s="208">
        <v>293</v>
      </c>
      <c r="E10" s="208">
        <v>229</v>
      </c>
      <c r="F10" s="208">
        <v>298</v>
      </c>
      <c r="G10" s="209">
        <v>300</v>
      </c>
      <c r="H10" s="209">
        <v>282</v>
      </c>
      <c r="I10" s="209">
        <v>252</v>
      </c>
      <c r="J10" s="208">
        <v>231</v>
      </c>
      <c r="K10" s="207">
        <v>270</v>
      </c>
      <c r="L10" s="207">
        <v>265</v>
      </c>
      <c r="M10" s="207">
        <v>301</v>
      </c>
      <c r="N10" s="105">
        <f t="shared" si="0"/>
        <v>3232</v>
      </c>
      <c r="O10" s="106">
        <f t="shared" si="1"/>
        <v>269.33333333333331</v>
      </c>
      <c r="P10" s="104">
        <f t="shared" si="2"/>
        <v>7.0103897794069798</v>
      </c>
      <c r="S10" s="58"/>
      <c r="T10" s="58"/>
    </row>
    <row r="11" spans="1:20" ht="15.75" thickBot="1" x14ac:dyDescent="0.3">
      <c r="A11" s="204" t="s">
        <v>103</v>
      </c>
      <c r="B11" s="206">
        <v>170</v>
      </c>
      <c r="C11" s="207">
        <v>529</v>
      </c>
      <c r="D11" s="208">
        <v>239</v>
      </c>
      <c r="E11" s="208">
        <v>302</v>
      </c>
      <c r="F11" s="208">
        <v>122</v>
      </c>
      <c r="G11" s="209">
        <v>151</v>
      </c>
      <c r="H11" s="209">
        <v>104</v>
      </c>
      <c r="I11" s="209">
        <v>298</v>
      </c>
      <c r="J11" s="208">
        <v>101</v>
      </c>
      <c r="K11" s="207">
        <v>164</v>
      </c>
      <c r="L11" s="207">
        <v>93</v>
      </c>
      <c r="M11" s="207">
        <v>113</v>
      </c>
      <c r="N11" s="105">
        <f t="shared" si="0"/>
        <v>2386</v>
      </c>
      <c r="O11" s="106">
        <f t="shared" si="1"/>
        <v>198.83333333333334</v>
      </c>
      <c r="P11" s="104">
        <f t="shared" si="2"/>
        <v>5.175368197297356</v>
      </c>
      <c r="S11" s="58"/>
      <c r="T11" s="58"/>
    </row>
    <row r="12" spans="1:20" ht="15" customHeight="1" thickBot="1" x14ac:dyDescent="0.3">
      <c r="A12" s="204" t="s">
        <v>17</v>
      </c>
      <c r="B12" s="206">
        <v>173</v>
      </c>
      <c r="C12" s="207">
        <v>210</v>
      </c>
      <c r="D12" s="208">
        <v>216</v>
      </c>
      <c r="E12" s="208">
        <v>200</v>
      </c>
      <c r="F12" s="208">
        <v>207</v>
      </c>
      <c r="G12" s="209">
        <v>204</v>
      </c>
      <c r="H12" s="209">
        <v>171</v>
      </c>
      <c r="I12" s="209">
        <v>196</v>
      </c>
      <c r="J12" s="208">
        <v>160</v>
      </c>
      <c r="K12" s="207">
        <v>215</v>
      </c>
      <c r="L12" s="207">
        <v>193</v>
      </c>
      <c r="M12" s="207">
        <v>239</v>
      </c>
      <c r="N12" s="105">
        <f t="shared" si="0"/>
        <v>2384</v>
      </c>
      <c r="O12" s="106">
        <f t="shared" si="1"/>
        <v>198.66666666666666</v>
      </c>
      <c r="P12" s="104">
        <f t="shared" si="2"/>
        <v>5.1710300848100994</v>
      </c>
      <c r="S12" s="58"/>
      <c r="T12" s="58"/>
    </row>
    <row r="13" spans="1:20" ht="15.75" thickBot="1" x14ac:dyDescent="0.3">
      <c r="A13" s="204" t="s">
        <v>112</v>
      </c>
      <c r="B13" s="206">
        <v>135</v>
      </c>
      <c r="C13" s="207">
        <v>130</v>
      </c>
      <c r="D13" s="208">
        <v>140</v>
      </c>
      <c r="E13" s="208">
        <v>137</v>
      </c>
      <c r="F13" s="208">
        <v>176</v>
      </c>
      <c r="G13" s="209">
        <v>139</v>
      </c>
      <c r="H13" s="209">
        <v>137</v>
      </c>
      <c r="I13" s="209">
        <v>158</v>
      </c>
      <c r="J13" s="208">
        <v>128</v>
      </c>
      <c r="K13" s="207">
        <v>164</v>
      </c>
      <c r="L13" s="207">
        <v>149</v>
      </c>
      <c r="M13" s="207">
        <v>129</v>
      </c>
      <c r="N13" s="105">
        <f t="shared" si="0"/>
        <v>1722</v>
      </c>
      <c r="O13" s="106">
        <f t="shared" si="1"/>
        <v>143.5</v>
      </c>
      <c r="P13" s="104">
        <f t="shared" si="2"/>
        <v>3.7351148515281003</v>
      </c>
      <c r="S13" s="58"/>
      <c r="T13" s="58"/>
    </row>
    <row r="14" spans="1:20" ht="15.75" thickBot="1" x14ac:dyDescent="0.3">
      <c r="A14" s="204" t="s">
        <v>134</v>
      </c>
      <c r="B14" s="206">
        <v>136</v>
      </c>
      <c r="C14" s="207">
        <v>117</v>
      </c>
      <c r="D14" s="208">
        <v>125</v>
      </c>
      <c r="E14" s="208">
        <v>132</v>
      </c>
      <c r="F14" s="208">
        <v>146</v>
      </c>
      <c r="G14" s="209">
        <v>168</v>
      </c>
      <c r="H14" s="209">
        <v>153</v>
      </c>
      <c r="I14" s="209">
        <v>136</v>
      </c>
      <c r="J14" s="208">
        <v>116</v>
      </c>
      <c r="K14" s="207">
        <v>157</v>
      </c>
      <c r="L14" s="207">
        <v>139</v>
      </c>
      <c r="M14" s="207">
        <v>91</v>
      </c>
      <c r="N14" s="105">
        <f t="shared" si="0"/>
        <v>1616</v>
      </c>
      <c r="O14" s="106">
        <f t="shared" si="1"/>
        <v>134.66666666666666</v>
      </c>
      <c r="P14" s="104">
        <f t="shared" si="2"/>
        <v>3.5051948897034899</v>
      </c>
      <c r="S14" s="58"/>
      <c r="T14" s="58"/>
    </row>
    <row r="15" spans="1:20" ht="15.75" thickBot="1" x14ac:dyDescent="0.3">
      <c r="A15" s="204" t="s">
        <v>19</v>
      </c>
      <c r="B15" s="206">
        <v>99</v>
      </c>
      <c r="C15" s="207">
        <v>136</v>
      </c>
      <c r="D15" s="208">
        <v>165</v>
      </c>
      <c r="E15" s="208">
        <v>133</v>
      </c>
      <c r="F15" s="208">
        <v>134</v>
      </c>
      <c r="G15" s="209">
        <v>133</v>
      </c>
      <c r="H15" s="209">
        <v>118</v>
      </c>
      <c r="I15" s="209">
        <v>166</v>
      </c>
      <c r="J15" s="208">
        <v>116</v>
      </c>
      <c r="K15" s="207">
        <v>108</v>
      </c>
      <c r="L15" s="207">
        <v>122</v>
      </c>
      <c r="M15" s="207">
        <v>107</v>
      </c>
      <c r="N15" s="105">
        <f t="shared" si="0"/>
        <v>1537</v>
      </c>
      <c r="O15" s="106">
        <f t="shared" si="1"/>
        <v>128.08333333333334</v>
      </c>
      <c r="P15" s="104">
        <f t="shared" si="2"/>
        <v>3.3338394464568468</v>
      </c>
      <c r="S15" s="58"/>
      <c r="T15" s="58"/>
    </row>
    <row r="16" spans="1:20" ht="15.75" thickBot="1" x14ac:dyDescent="0.3">
      <c r="A16" s="205" t="s">
        <v>135</v>
      </c>
      <c r="B16" s="206">
        <v>157</v>
      </c>
      <c r="C16" s="207">
        <v>148</v>
      </c>
      <c r="D16" s="208">
        <v>145</v>
      </c>
      <c r="E16" s="208">
        <v>126</v>
      </c>
      <c r="F16" s="208">
        <v>140</v>
      </c>
      <c r="G16" s="209">
        <v>126</v>
      </c>
      <c r="H16" s="209">
        <v>137</v>
      </c>
      <c r="I16" s="209">
        <v>132</v>
      </c>
      <c r="J16" s="208">
        <v>91</v>
      </c>
      <c r="K16" s="207">
        <v>86</v>
      </c>
      <c r="L16" s="207">
        <v>98</v>
      </c>
      <c r="M16" s="207">
        <v>138</v>
      </c>
      <c r="N16" s="107">
        <f t="shared" si="0"/>
        <v>1524</v>
      </c>
      <c r="O16" s="108">
        <f t="shared" si="1"/>
        <v>127</v>
      </c>
      <c r="P16" s="104">
        <f t="shared" si="2"/>
        <v>3.3056417152896773</v>
      </c>
      <c r="S16" s="58"/>
      <c r="T16" s="58"/>
    </row>
    <row r="17" spans="1:41" ht="15.75" customHeight="1" thickBot="1" x14ac:dyDescent="0.3">
      <c r="A17" s="158" t="s">
        <v>101</v>
      </c>
      <c r="B17" s="159">
        <f t="shared" ref="B17:I17" si="3">SUM(B7:B16)</f>
        <v>1796</v>
      </c>
      <c r="C17" s="160">
        <f t="shared" si="3"/>
        <v>2614</v>
      </c>
      <c r="D17" s="161">
        <f t="shared" si="3"/>
        <v>2821</v>
      </c>
      <c r="E17" s="161">
        <f>SUM(E7:E16)</f>
        <v>2465</v>
      </c>
      <c r="F17" s="161">
        <f>SUM(F7:F16)</f>
        <v>2530</v>
      </c>
      <c r="G17" s="161">
        <f>SUM(G7:G16)</f>
        <v>2404</v>
      </c>
      <c r="H17" s="161">
        <f>SUM(H7:H16)</f>
        <v>2678</v>
      </c>
      <c r="I17" s="161">
        <f t="shared" si="3"/>
        <v>2932</v>
      </c>
      <c r="J17" s="161">
        <f>SUM(J7:J16)</f>
        <v>2556</v>
      </c>
      <c r="K17" s="161">
        <f>SUM(K7:K16)</f>
        <v>2668</v>
      </c>
      <c r="L17" s="161">
        <f>SUM(L7:L16)</f>
        <v>2158</v>
      </c>
      <c r="M17" s="161">
        <f>SUM(M7:M16)</f>
        <v>2219</v>
      </c>
      <c r="N17" s="162">
        <f>SUM(N7:N16)</f>
        <v>29841</v>
      </c>
      <c r="O17" s="163">
        <f>(B17+M17+L17+K17+J17+I17+H17+G17+F17+E17+D17+C17)/12</f>
        <v>2486.75</v>
      </c>
      <c r="P17" s="164">
        <f>(N17*100)/46103</f>
        <v>64.726807366114997</v>
      </c>
      <c r="Q17" s="4"/>
      <c r="R17" s="4"/>
      <c r="S17" s="157"/>
      <c r="T17" s="157"/>
      <c r="U17" s="4"/>
      <c r="V17" s="4"/>
      <c r="W17" s="4"/>
      <c r="X17" s="4"/>
      <c r="Y17" s="4"/>
    </row>
    <row r="18" spans="1:41" ht="23.25" customHeight="1" x14ac:dyDescent="0.2">
      <c r="A18" s="165" t="s">
        <v>116</v>
      </c>
      <c r="B18" s="165"/>
      <c r="C18" s="166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 t="s">
        <v>117</v>
      </c>
      <c r="P18" s="167">
        <f>100-P17</f>
        <v>35.273192633885003</v>
      </c>
      <c r="Q18" s="165"/>
      <c r="R18" s="165"/>
      <c r="S18" s="165"/>
      <c r="T18" s="165"/>
      <c r="U18" s="165"/>
      <c r="V18" s="165"/>
      <c r="W18" s="165"/>
      <c r="X18" s="165"/>
      <c r="Y18" s="165"/>
      <c r="Z18" s="47"/>
      <c r="AA18" s="47"/>
      <c r="AB18" s="47"/>
      <c r="AC18" s="3"/>
      <c r="AD18" s="3"/>
    </row>
    <row r="19" spans="1:41" x14ac:dyDescent="0.2">
      <c r="A19" s="169"/>
      <c r="B19" s="169"/>
      <c r="C19" s="168"/>
      <c r="D19" s="236"/>
      <c r="E19" s="236"/>
      <c r="F19" s="236"/>
      <c r="G19" s="236"/>
      <c r="H19" s="236"/>
      <c r="I19" s="165"/>
      <c r="J19" s="165"/>
      <c r="K19" s="165"/>
      <c r="L19" s="165"/>
      <c r="M19" s="165"/>
      <c r="N19" s="165" t="str">
        <f>A7</f>
        <v>Cadastro Único (CadÚnico)</v>
      </c>
      <c r="O19" s="165" t="str">
        <f>A8</f>
        <v>Buraco e Pavimentação</v>
      </c>
      <c r="P19" s="165" t="str">
        <f>A9</f>
        <v>Qualidade de atendimento</v>
      </c>
      <c r="Q19" s="165" t="str">
        <f>A10</f>
        <v>Árvore</v>
      </c>
      <c r="R19" s="165" t="str">
        <f>A11</f>
        <v>Estabelecimentos comerciais, indústrias e serviços</v>
      </c>
      <c r="S19" s="165" t="str">
        <f>A12</f>
        <v>Poluição sonora - PSIU</v>
      </c>
      <c r="T19" s="165" t="str">
        <f>A13</f>
        <v>Sinalização e Circulação de veículos e Pedestres</v>
      </c>
      <c r="U19" s="165" t="str">
        <f>A14</f>
        <v>Calçadas, guias e postes</v>
      </c>
      <c r="V19" s="165" t="str">
        <f>A15</f>
        <v>Veículos abandonados</v>
      </c>
      <c r="W19" s="170" t="str">
        <f>A16</f>
        <v>Processo Administrativo</v>
      </c>
      <c r="X19" s="165" t="s">
        <v>101</v>
      </c>
      <c r="Y19" s="165"/>
      <c r="Z19" s="47"/>
      <c r="AA19" s="47"/>
      <c r="AB19" s="47"/>
      <c r="AC19" s="3"/>
      <c r="AD19" s="3"/>
    </row>
    <row r="20" spans="1:41" x14ac:dyDescent="0.2">
      <c r="A20" s="171"/>
      <c r="B20" s="171"/>
      <c r="C20" s="172"/>
      <c r="D20" s="165"/>
      <c r="E20" s="170"/>
      <c r="F20" s="165"/>
      <c r="G20" s="165"/>
      <c r="H20" s="165"/>
      <c r="I20" s="165"/>
      <c r="J20" s="165"/>
      <c r="K20" s="165"/>
      <c r="L20" s="165"/>
      <c r="M20" s="165"/>
      <c r="N20" s="170">
        <f>N7</f>
        <v>7082</v>
      </c>
      <c r="O20" s="170">
        <f>N8</f>
        <v>4659</v>
      </c>
      <c r="P20" s="170">
        <f>N9</f>
        <v>3699</v>
      </c>
      <c r="Q20" s="170">
        <f>N10</f>
        <v>3232</v>
      </c>
      <c r="R20" s="170">
        <f>N11</f>
        <v>2386</v>
      </c>
      <c r="S20" s="165">
        <f>N12</f>
        <v>2384</v>
      </c>
      <c r="T20" s="165">
        <f>N13</f>
        <v>1722</v>
      </c>
      <c r="U20" s="165">
        <f>N14</f>
        <v>1616</v>
      </c>
      <c r="V20" s="165">
        <f>N15</f>
        <v>1537</v>
      </c>
      <c r="W20" s="170">
        <f>N16</f>
        <v>1524</v>
      </c>
      <c r="X20" s="165"/>
      <c r="Y20" s="165"/>
      <c r="Z20" s="47"/>
      <c r="AA20" s="47"/>
      <c r="AB20" s="47"/>
      <c r="AC20" s="125"/>
      <c r="AD20" s="48"/>
      <c r="AE20" s="44"/>
      <c r="AF20" s="44"/>
      <c r="AG20" s="44"/>
      <c r="AH20" s="44"/>
      <c r="AI20" s="44"/>
      <c r="AJ20" s="56"/>
      <c r="AK20" s="44"/>
      <c r="AL20" s="44"/>
      <c r="AM20" s="44"/>
      <c r="AN20" s="44"/>
      <c r="AO20" s="49"/>
    </row>
    <row r="21" spans="1:41" x14ac:dyDescent="0.2">
      <c r="A21" s="169"/>
      <c r="B21" s="169"/>
      <c r="C21" s="168"/>
      <c r="D21" s="236"/>
      <c r="E21" s="236"/>
      <c r="F21" s="236"/>
      <c r="G21" s="236"/>
      <c r="H21" s="236"/>
      <c r="I21" s="165"/>
      <c r="J21" s="165"/>
      <c r="K21" s="165"/>
      <c r="L21" s="173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70"/>
      <c r="X21" s="165">
        <v>46103</v>
      </c>
      <c r="Y21" s="165"/>
      <c r="Z21" s="47"/>
      <c r="AA21" s="47"/>
      <c r="AB21" s="47"/>
      <c r="AC21" s="125"/>
      <c r="AD21" s="48"/>
      <c r="AE21" s="44"/>
      <c r="AF21" s="44"/>
      <c r="AG21" s="44"/>
      <c r="AH21" s="44"/>
      <c r="AI21" s="44"/>
      <c r="AJ21" s="56"/>
      <c r="AK21" s="44"/>
      <c r="AL21" s="44"/>
      <c r="AM21" s="44"/>
      <c r="AN21" s="44"/>
      <c r="AO21" s="49"/>
    </row>
    <row r="22" spans="1:41" x14ac:dyDescent="0.2">
      <c r="A22" s="153"/>
      <c r="B22" s="153"/>
      <c r="C22" s="154"/>
      <c r="D22" s="4"/>
      <c r="E22" s="157"/>
      <c r="F22" s="4"/>
      <c r="G22" s="4"/>
      <c r="H22" s="4"/>
      <c r="I22" s="4"/>
      <c r="J22" s="4"/>
      <c r="K22" s="4"/>
      <c r="L22" s="4"/>
      <c r="M22" s="4"/>
      <c r="N22" s="4"/>
      <c r="O22" s="157"/>
      <c r="P22" s="4"/>
      <c r="Q22" s="47"/>
      <c r="R22" s="47"/>
      <c r="S22" s="47"/>
      <c r="T22" s="47"/>
      <c r="U22" s="47"/>
      <c r="V22" s="47"/>
      <c r="W22" s="112"/>
      <c r="X22" s="47"/>
      <c r="Y22" s="47"/>
      <c r="Z22" s="47"/>
      <c r="AA22" s="47"/>
      <c r="AB22" s="47"/>
      <c r="AC22" s="125"/>
      <c r="AD22" s="48"/>
      <c r="AE22" s="44"/>
      <c r="AF22" s="44"/>
      <c r="AG22" s="44"/>
      <c r="AH22" s="44"/>
      <c r="AI22" s="44"/>
      <c r="AJ22" s="56"/>
      <c r="AK22" s="44"/>
      <c r="AL22" s="44"/>
      <c r="AM22" s="44"/>
      <c r="AN22" s="44"/>
      <c r="AO22" s="49"/>
    </row>
    <row r="23" spans="1:41" x14ac:dyDescent="0.2">
      <c r="A23" s="153"/>
      <c r="B23" s="153"/>
      <c r="C23" s="154"/>
      <c r="D23" s="237"/>
      <c r="E23" s="237"/>
      <c r="F23" s="237"/>
      <c r="G23" s="237"/>
      <c r="H23" s="237"/>
      <c r="I23" s="4"/>
      <c r="J23" s="4"/>
      <c r="K23" s="4"/>
      <c r="L23" s="4"/>
      <c r="M23" s="4"/>
      <c r="N23" s="4"/>
      <c r="O23" s="4"/>
      <c r="P23" s="4"/>
      <c r="Q23" s="3"/>
      <c r="R23" s="3"/>
      <c r="S23" s="3"/>
      <c r="T23" s="3"/>
      <c r="U23" s="3"/>
      <c r="V23" s="3"/>
      <c r="W23" s="124"/>
      <c r="X23" s="3"/>
      <c r="Y23" s="3"/>
      <c r="Z23" s="3"/>
      <c r="AA23" s="3"/>
      <c r="AB23" s="3"/>
      <c r="AC23" s="125"/>
      <c r="AD23" s="48"/>
      <c r="AE23" s="44"/>
      <c r="AF23" s="44"/>
      <c r="AG23" s="44"/>
      <c r="AH23" s="44"/>
      <c r="AI23" s="44"/>
      <c r="AJ23" s="56"/>
      <c r="AK23" s="44"/>
      <c r="AL23" s="44"/>
      <c r="AM23" s="44"/>
      <c r="AN23" s="44"/>
      <c r="AO23" s="49"/>
    </row>
    <row r="24" spans="1:41" x14ac:dyDescent="0.2">
      <c r="A24" s="155"/>
      <c r="B24" s="155"/>
      <c r="C24" s="156"/>
      <c r="D24" s="4"/>
      <c r="E24" s="157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3"/>
      <c r="R24" s="3"/>
      <c r="S24" s="3"/>
      <c r="T24" s="3"/>
      <c r="U24" s="3"/>
      <c r="V24" s="3"/>
      <c r="W24" s="124"/>
      <c r="X24" s="3"/>
      <c r="Y24" s="3"/>
      <c r="Z24" s="3"/>
      <c r="AA24" s="3"/>
      <c r="AB24" s="3"/>
      <c r="AC24" s="125"/>
      <c r="AD24" s="48"/>
      <c r="AE24" s="44"/>
      <c r="AF24" s="44"/>
      <c r="AG24" s="44"/>
      <c r="AH24" s="44"/>
      <c r="AI24" s="44"/>
      <c r="AJ24" s="56"/>
      <c r="AK24" s="44"/>
      <c r="AL24" s="44"/>
      <c r="AM24" s="44"/>
      <c r="AN24" s="44"/>
      <c r="AO24" s="49"/>
    </row>
    <row r="25" spans="1:41" x14ac:dyDescent="0.2">
      <c r="A25" s="153"/>
      <c r="B25" s="153"/>
      <c r="C25" s="154"/>
      <c r="D25" s="4"/>
      <c r="E25" s="157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3"/>
      <c r="R25" s="3"/>
      <c r="S25" s="3"/>
      <c r="T25" s="3"/>
      <c r="U25" s="3"/>
      <c r="V25" s="3"/>
      <c r="W25" s="124"/>
      <c r="X25" s="3"/>
      <c r="Y25" s="3"/>
      <c r="Z25" s="3"/>
      <c r="AA25" s="3"/>
      <c r="AB25" s="3"/>
      <c r="AC25" s="125"/>
      <c r="AD25" s="48"/>
      <c r="AE25" s="44"/>
      <c r="AF25" s="44"/>
      <c r="AG25" s="44"/>
      <c r="AH25" s="44"/>
      <c r="AI25" s="44"/>
      <c r="AJ25" s="56"/>
      <c r="AK25" s="44"/>
      <c r="AL25" s="44"/>
      <c r="AM25" s="44"/>
      <c r="AN25" s="44"/>
      <c r="AO25" s="49"/>
    </row>
    <row r="26" spans="1:41" x14ac:dyDescent="0.2">
      <c r="A26" s="4"/>
      <c r="B26" s="4"/>
      <c r="C26" s="152"/>
      <c r="D26" s="4"/>
      <c r="E26" s="157"/>
      <c r="F26" s="4"/>
      <c r="G26" s="157"/>
      <c r="H26" s="4"/>
      <c r="I26" s="4"/>
      <c r="J26" s="4"/>
      <c r="K26" s="4"/>
      <c r="L26" s="4"/>
      <c r="M26" s="4"/>
      <c r="N26" s="4"/>
      <c r="O26" s="4"/>
      <c r="P26" s="4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125"/>
      <c r="AD26" s="48"/>
      <c r="AE26" s="44"/>
      <c r="AF26" s="44"/>
      <c r="AG26" s="44"/>
      <c r="AH26" s="44"/>
      <c r="AI26" s="44"/>
      <c r="AJ26" s="56"/>
      <c r="AK26" s="44"/>
      <c r="AL26" s="44"/>
      <c r="AM26" s="44"/>
      <c r="AN26" s="44"/>
      <c r="AO26" s="49"/>
    </row>
    <row r="27" spans="1:41" x14ac:dyDescent="0.2">
      <c r="A27" s="4"/>
      <c r="B27" s="4"/>
      <c r="C27" s="152"/>
      <c r="D27" s="4"/>
      <c r="E27" s="157"/>
      <c r="F27" s="4"/>
      <c r="G27" s="157"/>
      <c r="H27" s="4"/>
      <c r="I27" s="4"/>
      <c r="J27" s="4"/>
      <c r="K27" s="4"/>
      <c r="L27" s="4"/>
      <c r="M27" s="4"/>
      <c r="N27" s="4"/>
      <c r="O27" s="4"/>
      <c r="P27" s="4"/>
      <c r="Q27" s="3"/>
      <c r="R27" s="125"/>
      <c r="S27" s="48"/>
      <c r="T27" s="94"/>
      <c r="U27" s="94"/>
      <c r="V27" s="94"/>
      <c r="W27" s="126"/>
      <c r="X27" s="3"/>
      <c r="Y27" s="3"/>
      <c r="Z27" s="3"/>
      <c r="AA27" s="3"/>
      <c r="AB27" s="3"/>
      <c r="AC27" s="125"/>
      <c r="AD27" s="48"/>
      <c r="AE27" s="44"/>
      <c r="AF27" s="44"/>
      <c r="AG27" s="44"/>
      <c r="AH27" s="44"/>
      <c r="AI27" s="44"/>
      <c r="AJ27" s="56"/>
      <c r="AK27" s="44"/>
      <c r="AL27" s="44"/>
      <c r="AM27" s="44"/>
      <c r="AN27" s="44"/>
      <c r="AO27" s="49"/>
    </row>
    <row r="28" spans="1:41" x14ac:dyDescent="0.2">
      <c r="A28" s="4"/>
      <c r="B28" s="4"/>
      <c r="C28" s="152"/>
      <c r="D28" s="4"/>
      <c r="E28" s="157"/>
      <c r="F28" s="4"/>
      <c r="G28" s="157"/>
      <c r="H28" s="4"/>
      <c r="I28" s="4"/>
      <c r="J28" s="4"/>
      <c r="K28" s="4"/>
      <c r="L28" s="4"/>
      <c r="M28" s="4"/>
      <c r="N28" s="4"/>
      <c r="O28" s="4"/>
      <c r="P28" s="4"/>
      <c r="Q28" s="3"/>
      <c r="R28" s="125"/>
      <c r="S28" s="48"/>
      <c r="T28" s="94"/>
      <c r="U28" s="94"/>
      <c r="V28" s="94"/>
      <c r="W28" s="126"/>
      <c r="X28" s="3"/>
      <c r="Y28" s="3"/>
      <c r="Z28" s="3"/>
      <c r="AA28" s="3"/>
      <c r="AB28" s="3"/>
      <c r="AC28" s="125"/>
      <c r="AD28" s="48"/>
      <c r="AE28" s="44"/>
      <c r="AF28" s="44"/>
      <c r="AG28" s="44"/>
      <c r="AH28" s="44"/>
      <c r="AI28" s="44"/>
      <c r="AJ28" s="56"/>
      <c r="AK28" s="44"/>
      <c r="AL28" s="44"/>
      <c r="AM28" s="44"/>
      <c r="AN28" s="44"/>
      <c r="AO28" s="49"/>
    </row>
    <row r="29" spans="1:41" x14ac:dyDescent="0.2">
      <c r="A29" s="4"/>
      <c r="B29" s="4"/>
      <c r="C29" s="152"/>
      <c r="D29" s="4"/>
      <c r="E29" s="157"/>
      <c r="F29" s="4"/>
      <c r="G29" s="157"/>
      <c r="H29" s="4"/>
      <c r="I29" s="4"/>
      <c r="J29" s="4"/>
      <c r="K29" s="4"/>
      <c r="L29" s="4"/>
      <c r="M29" s="4"/>
      <c r="N29" s="4"/>
      <c r="O29" s="4"/>
      <c r="P29" s="4"/>
      <c r="Q29" s="3"/>
      <c r="R29" s="125"/>
      <c r="S29" s="48"/>
      <c r="T29" s="94"/>
      <c r="U29" s="94"/>
      <c r="V29" s="94"/>
      <c r="W29" s="126"/>
      <c r="X29" s="3"/>
      <c r="Y29" s="3"/>
      <c r="Z29" s="3"/>
      <c r="AA29" s="3"/>
      <c r="AB29" s="3"/>
      <c r="AC29" s="125"/>
      <c r="AD29" s="48"/>
      <c r="AE29" s="44"/>
      <c r="AF29" s="44"/>
      <c r="AG29" s="44"/>
      <c r="AH29" s="44"/>
      <c r="AI29" s="44"/>
      <c r="AJ29" s="56"/>
      <c r="AK29" s="44"/>
      <c r="AL29" s="44"/>
      <c r="AM29" s="44"/>
      <c r="AN29" s="44"/>
      <c r="AO29" s="49"/>
    </row>
    <row r="30" spans="1:41" x14ac:dyDescent="0.2">
      <c r="A30" s="4"/>
      <c r="B30" s="4"/>
      <c r="C30" s="152"/>
      <c r="D30" s="4"/>
      <c r="E30" s="157"/>
      <c r="F30" s="4"/>
      <c r="G30" s="157"/>
      <c r="H30" s="4"/>
      <c r="I30" s="4"/>
      <c r="J30" s="4"/>
      <c r="K30" s="4"/>
      <c r="L30" s="4"/>
      <c r="M30" s="4"/>
      <c r="N30" s="4"/>
      <c r="O30" s="4"/>
      <c r="P30" s="4"/>
      <c r="Q30" s="3"/>
      <c r="R30" s="125"/>
      <c r="S30" s="48"/>
      <c r="T30" s="94"/>
      <c r="U30" s="94"/>
      <c r="V30" s="94"/>
      <c r="W30" s="126"/>
      <c r="X30" s="3"/>
      <c r="Y30" s="3"/>
      <c r="Z30" s="3"/>
      <c r="AA30" s="3"/>
      <c r="AB30" s="3"/>
      <c r="AC30" s="3"/>
      <c r="AD30" s="3"/>
      <c r="AO30" s="58"/>
    </row>
    <row r="31" spans="1:41" x14ac:dyDescent="0.2">
      <c r="A31" s="4"/>
      <c r="B31" s="4"/>
      <c r="C31" s="152"/>
      <c r="D31" s="4"/>
      <c r="E31" s="157"/>
      <c r="F31" s="4"/>
      <c r="G31" s="157"/>
      <c r="H31" s="4"/>
      <c r="I31" s="4"/>
      <c r="J31" s="4"/>
      <c r="K31" s="4"/>
      <c r="L31" s="4"/>
      <c r="M31" s="4"/>
      <c r="N31" s="4"/>
      <c r="O31" s="4"/>
      <c r="P31" s="4"/>
      <c r="R31" s="50"/>
      <c r="S31" s="44"/>
      <c r="T31" s="49"/>
      <c r="U31" s="49"/>
      <c r="V31" s="49"/>
      <c r="W31" s="110"/>
    </row>
    <row r="32" spans="1:41" x14ac:dyDescent="0.2">
      <c r="A32" s="4"/>
      <c r="B32" s="4"/>
      <c r="C32" s="152"/>
      <c r="D32" s="4"/>
      <c r="E32" s="157"/>
      <c r="F32" s="4"/>
      <c r="G32" s="157"/>
      <c r="H32" s="4"/>
      <c r="I32" s="4"/>
      <c r="J32" s="4"/>
      <c r="K32" s="4"/>
      <c r="L32" s="4"/>
      <c r="M32" s="4"/>
      <c r="N32" s="4"/>
      <c r="O32" s="4"/>
      <c r="P32" s="4"/>
      <c r="R32" s="50"/>
      <c r="S32" s="44"/>
      <c r="T32" s="49"/>
      <c r="U32" s="49"/>
      <c r="V32" s="49"/>
      <c r="W32" s="110"/>
    </row>
    <row r="33" spans="1:23" x14ac:dyDescent="0.2">
      <c r="A33" s="4"/>
      <c r="B33" s="4"/>
      <c r="C33" s="152"/>
      <c r="D33" s="4"/>
      <c r="E33" s="157"/>
      <c r="F33" s="4"/>
      <c r="G33" s="157"/>
      <c r="H33" s="4"/>
      <c r="I33" s="4"/>
      <c r="J33" s="4"/>
      <c r="K33" s="4"/>
      <c r="L33" s="4"/>
      <c r="M33" s="4"/>
      <c r="N33" s="4"/>
      <c r="O33" s="4"/>
      <c r="P33" s="4"/>
      <c r="R33" s="50"/>
      <c r="S33" s="44"/>
      <c r="T33" s="49"/>
      <c r="U33" s="49"/>
      <c r="V33" s="49"/>
      <c r="W33" s="110"/>
    </row>
    <row r="34" spans="1:23" x14ac:dyDescent="0.2">
      <c r="A34" s="4"/>
      <c r="B34" s="4"/>
      <c r="C34" s="152"/>
      <c r="D34" s="4"/>
      <c r="E34" s="157"/>
      <c r="F34" s="4"/>
      <c r="G34" s="157"/>
      <c r="H34" s="4"/>
      <c r="I34" s="4"/>
      <c r="J34" s="4"/>
      <c r="K34" s="4"/>
      <c r="L34" s="4"/>
      <c r="M34" s="4"/>
      <c r="N34" s="4"/>
      <c r="O34" s="4"/>
      <c r="P34" s="4"/>
      <c r="R34" s="50"/>
      <c r="S34" s="44"/>
      <c r="T34" s="49"/>
      <c r="U34" s="49"/>
      <c r="V34" s="49"/>
      <c r="W34" s="110"/>
    </row>
    <row r="35" spans="1:23" x14ac:dyDescent="0.2">
      <c r="A35" s="4"/>
      <c r="B35" s="4"/>
      <c r="C35" s="152"/>
      <c r="D35" s="4"/>
      <c r="E35" s="157"/>
      <c r="F35" s="4"/>
      <c r="G35" s="157"/>
      <c r="H35" s="4"/>
      <c r="I35" s="4"/>
      <c r="J35" s="4"/>
      <c r="K35" s="4"/>
      <c r="L35" s="4"/>
      <c r="M35" s="4"/>
      <c r="N35" s="4"/>
      <c r="O35" s="4"/>
      <c r="P35" s="4"/>
      <c r="R35" s="50"/>
      <c r="S35" s="44"/>
      <c r="T35" s="49"/>
      <c r="U35" s="49"/>
      <c r="V35" s="49"/>
      <c r="W35" s="110"/>
    </row>
    <row r="36" spans="1:23" x14ac:dyDescent="0.2">
      <c r="R36" s="50"/>
      <c r="S36" s="44"/>
      <c r="T36" s="49"/>
      <c r="U36" s="49"/>
      <c r="V36" s="49"/>
      <c r="W36" s="110"/>
    </row>
    <row r="43" spans="1:23" x14ac:dyDescent="0.2">
      <c r="A43" s="46"/>
      <c r="B43" s="46"/>
      <c r="C43" s="62"/>
      <c r="D43" s="46"/>
    </row>
    <row r="45" spans="1:23" x14ac:dyDescent="0.2">
      <c r="A45" s="46"/>
      <c r="B45" s="46"/>
      <c r="C45" s="62"/>
      <c r="D45" s="46"/>
    </row>
    <row r="46" spans="1:23" ht="14.25" customHeight="1" x14ac:dyDescent="0.2"/>
  </sheetData>
  <mergeCells count="3">
    <mergeCell ref="D19:H19"/>
    <mergeCell ref="D21:H21"/>
    <mergeCell ref="D23:H23"/>
  </mergeCells>
  <pageMargins left="0.511811024" right="0.511811024" top="0.78740157499999996" bottom="0.78740157499999996" header="0.31496062000000002" footer="0.31496062000000002"/>
  <ignoredErrors>
    <ignoredError sqref="B17:M17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AG29"/>
  <sheetViews>
    <sheetView workbookViewId="0">
      <selection activeCell="Y21" sqref="Y21"/>
    </sheetView>
  </sheetViews>
  <sheetFormatPr defaultRowHeight="15" x14ac:dyDescent="0.25"/>
  <cols>
    <col min="1" max="1" width="39.140625" customWidth="1"/>
    <col min="2" max="2" width="7.5703125" hidden="1" customWidth="1"/>
    <col min="3" max="3" width="7.7109375" hidden="1" customWidth="1"/>
    <col min="4" max="4" width="7.140625" hidden="1" customWidth="1"/>
    <col min="5" max="5" width="7" hidden="1" customWidth="1"/>
    <col min="6" max="6" width="7.5703125" hidden="1" customWidth="1"/>
    <col min="7" max="7" width="6.28515625" hidden="1" customWidth="1"/>
    <col min="8" max="8" width="7" hidden="1" customWidth="1"/>
    <col min="9" max="9" width="7.28515625" hidden="1" customWidth="1"/>
    <col min="10" max="10" width="7.140625" hidden="1" customWidth="1"/>
    <col min="11" max="11" width="7.5703125" hidden="1" customWidth="1"/>
    <col min="12" max="12" width="7.140625" hidden="1" customWidth="1"/>
    <col min="13" max="13" width="7.5703125" hidden="1" customWidth="1"/>
    <col min="14" max="14" width="6.140625" bestFit="1" customWidth="1"/>
    <col min="15" max="15" width="7.85546875" bestFit="1" customWidth="1"/>
    <col min="16" max="16" width="20.5703125" customWidth="1"/>
  </cols>
  <sheetData>
    <row r="1" spans="1:16" x14ac:dyDescent="0.25">
      <c r="A1" s="42" t="s">
        <v>127</v>
      </c>
    </row>
    <row r="2" spans="1:16" x14ac:dyDescent="0.25">
      <c r="A2" s="93" t="s">
        <v>113</v>
      </c>
    </row>
    <row r="3" spans="1:16" x14ac:dyDescent="0.25">
      <c r="A3" s="42"/>
    </row>
    <row r="4" spans="1:16" x14ac:dyDescent="0.25">
      <c r="A4" s="42" t="s">
        <v>148</v>
      </c>
    </row>
    <row r="5" spans="1:16" ht="15.75" thickBot="1" x14ac:dyDescent="0.3"/>
    <row r="6" spans="1:16" ht="45.75" customHeight="1" thickBot="1" x14ac:dyDescent="0.3">
      <c r="A6" s="98" t="s">
        <v>126</v>
      </c>
      <c r="B6" s="99">
        <v>44896</v>
      </c>
      <c r="C6" s="60">
        <v>44866</v>
      </c>
      <c r="D6" s="60">
        <v>44835</v>
      </c>
      <c r="E6" s="60">
        <v>44805</v>
      </c>
      <c r="F6" s="60">
        <v>44774</v>
      </c>
      <c r="G6" s="60">
        <v>44743</v>
      </c>
      <c r="H6" s="63">
        <v>44713</v>
      </c>
      <c r="I6" s="177">
        <v>44682</v>
      </c>
      <c r="J6" s="178">
        <v>44652</v>
      </c>
      <c r="K6" s="178">
        <v>44621</v>
      </c>
      <c r="L6" s="178">
        <v>44593</v>
      </c>
      <c r="M6" s="179">
        <v>44562</v>
      </c>
      <c r="N6" s="180" t="s">
        <v>101</v>
      </c>
      <c r="O6" s="54" t="s">
        <v>115</v>
      </c>
      <c r="P6" s="114" t="s">
        <v>149</v>
      </c>
    </row>
    <row r="7" spans="1:16" ht="15.75" thickBot="1" x14ac:dyDescent="0.3">
      <c r="A7" s="212" t="s">
        <v>138</v>
      </c>
      <c r="B7" s="213">
        <v>67</v>
      </c>
      <c r="C7" s="214">
        <v>77</v>
      </c>
      <c r="D7" s="214">
        <v>107</v>
      </c>
      <c r="E7" s="214">
        <v>159</v>
      </c>
      <c r="F7" s="214">
        <v>76</v>
      </c>
      <c r="G7" s="214">
        <v>80</v>
      </c>
      <c r="H7" s="214">
        <v>82</v>
      </c>
      <c r="I7" s="214">
        <v>125</v>
      </c>
      <c r="J7" s="214">
        <v>91</v>
      </c>
      <c r="K7" s="214">
        <v>140</v>
      </c>
      <c r="L7" s="214">
        <v>71</v>
      </c>
      <c r="M7" s="214">
        <v>70</v>
      </c>
      <c r="N7" s="181">
        <f>SUM(B7:M7)</f>
        <v>1145</v>
      </c>
      <c r="O7" s="55">
        <f>AVERAGE(B7:M7)</f>
        <v>95.416666666666671</v>
      </c>
      <c r="P7" s="104">
        <f>(N7*100)/46103</f>
        <v>2.4835693989545149</v>
      </c>
    </row>
    <row r="8" spans="1:16" ht="15.75" thickBot="1" x14ac:dyDescent="0.3">
      <c r="A8" s="212" t="s">
        <v>139</v>
      </c>
      <c r="B8" s="213">
        <v>54</v>
      </c>
      <c r="C8" s="214">
        <v>334</v>
      </c>
      <c r="D8" s="214">
        <v>84</v>
      </c>
      <c r="E8" s="214">
        <v>66</v>
      </c>
      <c r="F8" s="214">
        <v>57</v>
      </c>
      <c r="G8" s="214">
        <v>76</v>
      </c>
      <c r="H8" s="215">
        <v>72</v>
      </c>
      <c r="I8" s="214">
        <v>91</v>
      </c>
      <c r="J8" s="214">
        <v>63</v>
      </c>
      <c r="K8" s="214">
        <v>78</v>
      </c>
      <c r="L8" s="214">
        <v>72</v>
      </c>
      <c r="M8" s="214">
        <v>46</v>
      </c>
      <c r="N8" s="182">
        <f t="shared" ref="N8:N16" si="0">SUM(B8:M8)</f>
        <v>1093</v>
      </c>
      <c r="O8" s="55">
        <f t="shared" ref="O8:O16" si="1">AVERAGE(B8:M8)</f>
        <v>91.083333333333329</v>
      </c>
      <c r="P8" s="104">
        <f t="shared" ref="P8:P16" si="2">(N8*100)/46103</f>
        <v>2.3707784742858382</v>
      </c>
    </row>
    <row r="9" spans="1:16" ht="15.75" thickBot="1" x14ac:dyDescent="0.3">
      <c r="A9" s="212" t="s">
        <v>140</v>
      </c>
      <c r="B9" s="213">
        <v>43</v>
      </c>
      <c r="C9" s="214">
        <v>75</v>
      </c>
      <c r="D9" s="214">
        <v>79</v>
      </c>
      <c r="E9" s="214">
        <v>56</v>
      </c>
      <c r="F9" s="214">
        <v>79</v>
      </c>
      <c r="G9" s="214">
        <v>63</v>
      </c>
      <c r="H9" s="214">
        <v>55</v>
      </c>
      <c r="I9" s="214">
        <v>58</v>
      </c>
      <c r="J9" s="214">
        <v>59</v>
      </c>
      <c r="K9" s="214">
        <v>70</v>
      </c>
      <c r="L9" s="214">
        <v>52</v>
      </c>
      <c r="M9" s="214">
        <v>71</v>
      </c>
      <c r="N9" s="182">
        <f t="shared" si="0"/>
        <v>760</v>
      </c>
      <c r="O9" s="55">
        <f t="shared" si="1"/>
        <v>63.333333333333336</v>
      </c>
      <c r="P9" s="104">
        <f t="shared" si="2"/>
        <v>1.6484827451575819</v>
      </c>
    </row>
    <row r="10" spans="1:16" ht="15.75" thickBot="1" x14ac:dyDescent="0.3">
      <c r="A10" s="212" t="s">
        <v>141</v>
      </c>
      <c r="B10" s="213">
        <v>54</v>
      </c>
      <c r="C10" s="214">
        <v>75</v>
      </c>
      <c r="D10" s="214">
        <v>58</v>
      </c>
      <c r="E10" s="214">
        <v>63</v>
      </c>
      <c r="F10" s="214">
        <v>57</v>
      </c>
      <c r="G10" s="214">
        <v>63</v>
      </c>
      <c r="H10" s="214">
        <v>61</v>
      </c>
      <c r="I10" s="214">
        <v>68</v>
      </c>
      <c r="J10" s="214">
        <v>51</v>
      </c>
      <c r="K10" s="214">
        <v>75</v>
      </c>
      <c r="L10" s="214">
        <v>55</v>
      </c>
      <c r="M10" s="214">
        <v>53</v>
      </c>
      <c r="N10" s="182">
        <f t="shared" si="0"/>
        <v>733</v>
      </c>
      <c r="O10" s="55">
        <f t="shared" si="1"/>
        <v>61.083333333333336</v>
      </c>
      <c r="P10" s="104">
        <f t="shared" si="2"/>
        <v>1.5899182265796152</v>
      </c>
    </row>
    <row r="11" spans="1:16" ht="15.75" thickBot="1" x14ac:dyDescent="0.3">
      <c r="A11" s="212" t="s">
        <v>142</v>
      </c>
      <c r="B11" s="213">
        <v>38</v>
      </c>
      <c r="C11" s="214">
        <v>68</v>
      </c>
      <c r="D11" s="214">
        <v>58</v>
      </c>
      <c r="E11" s="214">
        <v>51</v>
      </c>
      <c r="F11" s="214">
        <v>64</v>
      </c>
      <c r="G11" s="214">
        <v>83</v>
      </c>
      <c r="H11" s="214">
        <v>63</v>
      </c>
      <c r="I11" s="214">
        <v>54</v>
      </c>
      <c r="J11" s="214">
        <v>69</v>
      </c>
      <c r="K11" s="214">
        <v>68</v>
      </c>
      <c r="L11" s="214">
        <v>51</v>
      </c>
      <c r="M11" s="214">
        <v>44</v>
      </c>
      <c r="N11" s="182">
        <f t="shared" si="0"/>
        <v>711</v>
      </c>
      <c r="O11" s="55">
        <f t="shared" si="1"/>
        <v>59.25</v>
      </c>
      <c r="P11" s="104">
        <f t="shared" si="2"/>
        <v>1.5421989892197905</v>
      </c>
    </row>
    <row r="12" spans="1:16" ht="15.75" thickBot="1" x14ac:dyDescent="0.3">
      <c r="A12" s="212" t="s">
        <v>143</v>
      </c>
      <c r="B12" s="213">
        <v>65</v>
      </c>
      <c r="C12" s="214">
        <v>72</v>
      </c>
      <c r="D12" s="214">
        <v>68</v>
      </c>
      <c r="E12" s="214">
        <v>50</v>
      </c>
      <c r="F12" s="214">
        <v>53</v>
      </c>
      <c r="G12" s="214">
        <v>59</v>
      </c>
      <c r="H12" s="215">
        <v>58</v>
      </c>
      <c r="I12" s="214">
        <v>62</v>
      </c>
      <c r="J12" s="214">
        <v>39</v>
      </c>
      <c r="K12" s="214">
        <v>65</v>
      </c>
      <c r="L12" s="214">
        <v>59</v>
      </c>
      <c r="M12" s="214">
        <v>48</v>
      </c>
      <c r="N12" s="182">
        <f t="shared" si="0"/>
        <v>698</v>
      </c>
      <c r="O12" s="55">
        <f t="shared" si="1"/>
        <v>58.166666666666664</v>
      </c>
      <c r="P12" s="104">
        <f t="shared" si="2"/>
        <v>1.5140012580526212</v>
      </c>
    </row>
    <row r="13" spans="1:16" ht="15.75" thickBot="1" x14ac:dyDescent="0.3">
      <c r="A13" s="212" t="s">
        <v>144</v>
      </c>
      <c r="B13" s="213">
        <v>30</v>
      </c>
      <c r="C13" s="214">
        <v>49</v>
      </c>
      <c r="D13" s="214">
        <v>43</v>
      </c>
      <c r="E13" s="214">
        <v>56</v>
      </c>
      <c r="F13" s="214">
        <v>64</v>
      </c>
      <c r="G13" s="214">
        <v>51</v>
      </c>
      <c r="H13" s="214">
        <v>54</v>
      </c>
      <c r="I13" s="214">
        <v>80</v>
      </c>
      <c r="J13" s="214">
        <v>52</v>
      </c>
      <c r="K13" s="214">
        <v>66</v>
      </c>
      <c r="L13" s="214">
        <v>57</v>
      </c>
      <c r="M13" s="214">
        <v>52</v>
      </c>
      <c r="N13" s="182">
        <f t="shared" si="0"/>
        <v>654</v>
      </c>
      <c r="O13" s="55">
        <f t="shared" si="1"/>
        <v>54.5</v>
      </c>
      <c r="P13" s="104">
        <f t="shared" si="2"/>
        <v>1.4185627833329719</v>
      </c>
    </row>
    <row r="14" spans="1:16" ht="15.75" thickBot="1" x14ac:dyDescent="0.3">
      <c r="A14" s="212" t="s">
        <v>145</v>
      </c>
      <c r="B14" s="213">
        <v>38</v>
      </c>
      <c r="C14" s="214">
        <v>56</v>
      </c>
      <c r="D14" s="214">
        <v>64</v>
      </c>
      <c r="E14" s="214">
        <v>71</v>
      </c>
      <c r="F14" s="214">
        <v>31</v>
      </c>
      <c r="G14" s="214">
        <v>50</v>
      </c>
      <c r="H14" s="214">
        <v>46</v>
      </c>
      <c r="I14" s="214">
        <v>65</v>
      </c>
      <c r="J14" s="214">
        <v>26</v>
      </c>
      <c r="K14" s="214">
        <v>51</v>
      </c>
      <c r="L14" s="214">
        <v>43</v>
      </c>
      <c r="M14" s="214">
        <v>47</v>
      </c>
      <c r="N14" s="182">
        <f t="shared" si="0"/>
        <v>588</v>
      </c>
      <c r="O14" s="55">
        <f t="shared" si="1"/>
        <v>49</v>
      </c>
      <c r="P14" s="104">
        <f t="shared" si="2"/>
        <v>1.2754050712534977</v>
      </c>
    </row>
    <row r="15" spans="1:16" ht="15.75" thickBot="1" x14ac:dyDescent="0.3">
      <c r="A15" s="212" t="s">
        <v>146</v>
      </c>
      <c r="B15" s="213">
        <v>28</v>
      </c>
      <c r="C15" s="214">
        <v>64</v>
      </c>
      <c r="D15" s="214">
        <v>40</v>
      </c>
      <c r="E15" s="214">
        <v>37</v>
      </c>
      <c r="F15" s="214">
        <v>43</v>
      </c>
      <c r="G15" s="214">
        <v>94</v>
      </c>
      <c r="H15" s="214">
        <v>41</v>
      </c>
      <c r="I15" s="214">
        <v>47</v>
      </c>
      <c r="J15" s="214">
        <v>40</v>
      </c>
      <c r="K15" s="214">
        <v>36</v>
      </c>
      <c r="L15" s="214">
        <v>48</v>
      </c>
      <c r="M15" s="214">
        <v>62</v>
      </c>
      <c r="N15" s="182">
        <f t="shared" si="0"/>
        <v>580</v>
      </c>
      <c r="O15" s="55">
        <f t="shared" si="1"/>
        <v>48.333333333333336</v>
      </c>
      <c r="P15" s="104">
        <f t="shared" si="2"/>
        <v>1.2580526213044705</v>
      </c>
    </row>
    <row r="16" spans="1:16" ht="15.75" thickBot="1" x14ac:dyDescent="0.3">
      <c r="A16" s="212" t="s">
        <v>147</v>
      </c>
      <c r="B16" s="213">
        <v>39</v>
      </c>
      <c r="C16" s="214">
        <v>44</v>
      </c>
      <c r="D16" s="214">
        <v>49</v>
      </c>
      <c r="E16" s="214">
        <v>48</v>
      </c>
      <c r="F16" s="214">
        <v>59</v>
      </c>
      <c r="G16" s="214">
        <v>65</v>
      </c>
      <c r="H16" s="214">
        <v>43</v>
      </c>
      <c r="I16" s="214">
        <v>53</v>
      </c>
      <c r="J16" s="214">
        <v>46</v>
      </c>
      <c r="K16" s="214">
        <v>57</v>
      </c>
      <c r="L16" s="214">
        <v>34</v>
      </c>
      <c r="M16" s="214">
        <v>42</v>
      </c>
      <c r="N16" s="183">
        <f t="shared" si="0"/>
        <v>579</v>
      </c>
      <c r="O16" s="55">
        <f t="shared" si="1"/>
        <v>48.25</v>
      </c>
      <c r="P16" s="104">
        <f t="shared" si="2"/>
        <v>1.255883565060842</v>
      </c>
    </row>
    <row r="17" spans="1:33" ht="15.75" thickBot="1" x14ac:dyDescent="0.3">
      <c r="A17" s="109" t="s">
        <v>101</v>
      </c>
      <c r="B17" s="115">
        <f>SUM(B7:B16)</f>
        <v>456</v>
      </c>
      <c r="C17" s="116">
        <f>SUM(C7:C16)</f>
        <v>914</v>
      </c>
      <c r="D17" s="117">
        <f>SUM(D7:D16)</f>
        <v>650</v>
      </c>
      <c r="E17" s="117">
        <f>SUM(E7:E16)</f>
        <v>657</v>
      </c>
      <c r="F17" s="117">
        <f t="shared" ref="F17:K17" si="3">SUM(F7:F16)</f>
        <v>583</v>
      </c>
      <c r="G17" s="117">
        <f t="shared" si="3"/>
        <v>684</v>
      </c>
      <c r="H17" s="118">
        <f t="shared" si="3"/>
        <v>575</v>
      </c>
      <c r="I17" s="119">
        <f t="shared" si="3"/>
        <v>703</v>
      </c>
      <c r="J17" s="120">
        <f t="shared" si="3"/>
        <v>536</v>
      </c>
      <c r="K17" s="116">
        <f t="shared" si="3"/>
        <v>706</v>
      </c>
      <c r="L17" s="118">
        <f>SUM(L7:L16)</f>
        <v>542</v>
      </c>
      <c r="M17" s="121">
        <f>SUM(M7:M16)</f>
        <v>535</v>
      </c>
      <c r="N17" s="122">
        <f>SUM(B17:M17)</f>
        <v>7541</v>
      </c>
      <c r="O17" s="123">
        <f>(B17+C17+D17+E17+F17+G17+H17+I17+J17+K17+L17+M17)/12</f>
        <v>628.41666666666663</v>
      </c>
      <c r="P17" s="111">
        <f>(N17*100)/46103</f>
        <v>16.356853133201742</v>
      </c>
    </row>
    <row r="18" spans="1:33" x14ac:dyDescent="0.25">
      <c r="A18" s="64" t="s">
        <v>116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8">
        <f>SUM(N7:N16)</f>
        <v>7541</v>
      </c>
      <c r="O18" s="127"/>
      <c r="P18" s="129">
        <f>100-P17</f>
        <v>83.643146866798261</v>
      </c>
      <c r="Q18" s="67"/>
      <c r="R18" s="67"/>
      <c r="S18" s="67"/>
      <c r="T18" s="67"/>
      <c r="U18" s="67"/>
      <c r="V18" s="67"/>
      <c r="W18" s="67"/>
      <c r="X18" s="67"/>
      <c r="Y18" s="67"/>
      <c r="Z18" s="6"/>
      <c r="AA18" s="6"/>
      <c r="AB18" s="6"/>
      <c r="AC18" s="6"/>
      <c r="AD18" s="6"/>
    </row>
    <row r="19" spans="1:33" x14ac:dyDescent="0.25">
      <c r="A19" s="67"/>
      <c r="B19" s="130"/>
      <c r="C19" s="130"/>
      <c r="D19" s="130"/>
      <c r="E19" s="67"/>
      <c r="F19" s="67"/>
      <c r="G19" s="67"/>
      <c r="H19" s="67"/>
      <c r="I19" s="67"/>
      <c r="J19" s="67"/>
      <c r="K19" s="67"/>
      <c r="L19" s="67"/>
      <c r="M19" s="67"/>
      <c r="N19" s="47" t="str">
        <f>A7</f>
        <v>Subprefeitura Lapa</v>
      </c>
      <c r="O19" s="47" t="str">
        <f>A8</f>
        <v>Subprefeitura Sé</v>
      </c>
      <c r="P19" s="47" t="str">
        <f>A9</f>
        <v>Subprefeitura Penha</v>
      </c>
      <c r="Q19" s="47" t="str">
        <f>A10</f>
        <v>Subprefeitura Mooca</v>
      </c>
      <c r="R19" s="47" t="str">
        <f>A11</f>
        <v>Subprefeitura Santo Amaro</v>
      </c>
      <c r="S19" s="47" t="str">
        <f>A12</f>
        <v>Subprefeitura Vila Mariana</v>
      </c>
      <c r="T19" s="47" t="str">
        <f>A13</f>
        <v>Subprefeitura Butantã</v>
      </c>
      <c r="U19" s="47" t="str">
        <f>A14</f>
        <v>Subprefeitura Pinheiros</v>
      </c>
      <c r="V19" s="47" t="str">
        <f>A15</f>
        <v>Subprefeitura Campo Limpo</v>
      </c>
      <c r="W19" s="68" t="str">
        <f>A16</f>
        <v>Subprefeitura Santana/Tucuruvi</v>
      </c>
      <c r="X19" s="47" t="s">
        <v>101</v>
      </c>
      <c r="Y19" s="47"/>
      <c r="Z19" s="3"/>
      <c r="AA19" s="3"/>
      <c r="AB19" s="3"/>
      <c r="AC19" s="3"/>
      <c r="AD19" s="6"/>
    </row>
    <row r="20" spans="1:33" x14ac:dyDescent="0.25">
      <c r="A20" s="67"/>
      <c r="B20" s="130"/>
      <c r="C20" s="130"/>
      <c r="D20" s="130"/>
      <c r="E20" s="67"/>
      <c r="F20" s="67"/>
      <c r="G20" s="67"/>
      <c r="H20" s="67"/>
      <c r="I20" s="67"/>
      <c r="J20" s="67"/>
      <c r="K20" s="67"/>
      <c r="L20" s="67"/>
      <c r="M20" s="67"/>
      <c r="N20" s="68">
        <f>N7</f>
        <v>1145</v>
      </c>
      <c r="O20" s="68">
        <f>N8</f>
        <v>1093</v>
      </c>
      <c r="P20" s="68">
        <f>N9</f>
        <v>760</v>
      </c>
      <c r="Q20" s="68">
        <f>N10</f>
        <v>733</v>
      </c>
      <c r="R20" s="68">
        <f>N11</f>
        <v>711</v>
      </c>
      <c r="S20" s="47">
        <f>N12</f>
        <v>698</v>
      </c>
      <c r="T20" s="47">
        <f>N13</f>
        <v>654</v>
      </c>
      <c r="U20" s="47">
        <f>N14</f>
        <v>588</v>
      </c>
      <c r="V20" s="47">
        <f>N15</f>
        <v>580</v>
      </c>
      <c r="W20" s="68">
        <f>N16</f>
        <v>579</v>
      </c>
      <c r="X20" s="47"/>
      <c r="Y20" s="47"/>
      <c r="Z20" s="3"/>
      <c r="AA20" s="3"/>
      <c r="AB20" s="3"/>
      <c r="AC20" s="125"/>
      <c r="AD20" s="48"/>
      <c r="AE20" s="44"/>
      <c r="AF20" s="44"/>
      <c r="AG20" s="49"/>
    </row>
    <row r="21" spans="1:33" x14ac:dyDescent="0.25">
      <c r="A21" s="67"/>
      <c r="B21" s="130"/>
      <c r="C21" s="130"/>
      <c r="D21" s="130"/>
      <c r="E21" s="67"/>
      <c r="F21" s="67"/>
      <c r="G21" s="67"/>
      <c r="H21" s="67"/>
      <c r="I21" s="67"/>
      <c r="J21" s="67"/>
      <c r="K21" s="67"/>
      <c r="L21" s="67"/>
      <c r="M21" s="67"/>
      <c r="N21" s="47"/>
      <c r="O21" s="47"/>
      <c r="P21" s="47"/>
      <c r="Q21" s="47"/>
      <c r="R21" s="47"/>
      <c r="S21" s="47"/>
      <c r="T21" s="47"/>
      <c r="U21" s="47"/>
      <c r="V21" s="47"/>
      <c r="W21" s="68"/>
      <c r="X21" s="47">
        <v>46103</v>
      </c>
      <c r="Y21" s="47"/>
      <c r="Z21" s="3"/>
      <c r="AA21" s="3"/>
      <c r="AB21" s="3"/>
      <c r="AC21" s="125"/>
      <c r="AD21" s="48"/>
      <c r="AE21" s="44"/>
      <c r="AF21" s="44"/>
      <c r="AG21" s="49"/>
    </row>
    <row r="22" spans="1:33" x14ac:dyDescent="0.25">
      <c r="A22" s="6"/>
      <c r="B22" s="174"/>
      <c r="C22" s="174"/>
      <c r="D22" s="174"/>
      <c r="E22" s="6"/>
      <c r="F22" s="6"/>
      <c r="G22" s="6"/>
      <c r="H22" s="6"/>
      <c r="I22" s="6"/>
      <c r="J22" s="6"/>
      <c r="K22" s="6"/>
      <c r="L22" s="6"/>
      <c r="M22" s="6"/>
      <c r="N22" s="3"/>
      <c r="O22" s="124"/>
      <c r="P22" s="3"/>
      <c r="Q22" s="3"/>
      <c r="R22" s="3"/>
      <c r="S22" s="3"/>
      <c r="T22" s="3"/>
      <c r="U22" s="3"/>
      <c r="V22" s="3"/>
      <c r="W22" s="175"/>
      <c r="X22" s="3"/>
      <c r="Y22" s="3"/>
      <c r="Z22" s="3"/>
      <c r="AA22" s="3"/>
      <c r="AB22" s="3"/>
      <c r="AC22" s="125"/>
      <c r="AD22" s="48"/>
      <c r="AE22" s="44"/>
      <c r="AF22" s="44"/>
      <c r="AG22" s="49"/>
    </row>
    <row r="23" spans="1:33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3"/>
      <c r="O23" s="3"/>
      <c r="P23" s="3"/>
      <c r="Q23" s="3"/>
      <c r="R23" s="3"/>
      <c r="S23" s="3"/>
      <c r="T23" s="3"/>
      <c r="U23" s="3"/>
      <c r="V23" s="3"/>
      <c r="W23" s="124"/>
      <c r="X23" s="3"/>
      <c r="Y23" s="3"/>
      <c r="Z23" s="3"/>
      <c r="AA23" s="3"/>
      <c r="AB23" s="3"/>
      <c r="AC23" s="125"/>
      <c r="AD23" s="48"/>
      <c r="AE23" s="44"/>
      <c r="AF23" s="44"/>
      <c r="AG23" s="49"/>
    </row>
    <row r="24" spans="1:33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125"/>
      <c r="V24" s="48"/>
      <c r="W24" s="48"/>
      <c r="X24" s="48"/>
      <c r="Y24" s="48"/>
      <c r="Z24" s="48"/>
      <c r="AA24" s="48"/>
      <c r="AB24" s="176"/>
      <c r="AC24" s="48"/>
      <c r="AD24" s="48"/>
      <c r="AE24" s="44"/>
      <c r="AF24" s="44"/>
      <c r="AG24" s="49"/>
    </row>
    <row r="25" spans="1:33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125"/>
      <c r="V25" s="48"/>
      <c r="W25" s="48"/>
      <c r="X25" s="48"/>
      <c r="Y25" s="48"/>
      <c r="Z25" s="48"/>
      <c r="AA25" s="48"/>
      <c r="AB25" s="176"/>
      <c r="AC25" s="48"/>
      <c r="AD25" s="48"/>
      <c r="AE25" s="44"/>
      <c r="AF25" s="44"/>
      <c r="AG25" s="49"/>
    </row>
    <row r="26" spans="1:33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25"/>
      <c r="V26" s="48"/>
      <c r="W26" s="48"/>
      <c r="X26" s="48"/>
      <c r="Y26" s="48"/>
      <c r="Z26" s="48"/>
      <c r="AA26" s="48"/>
      <c r="AB26" s="176"/>
      <c r="AC26" s="48"/>
      <c r="AD26" s="48"/>
      <c r="AE26" s="44"/>
      <c r="AF26" s="44"/>
      <c r="AG26" s="49"/>
    </row>
    <row r="27" spans="1:33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125"/>
      <c r="V27" s="48"/>
      <c r="W27" s="48"/>
      <c r="X27" s="48"/>
      <c r="Y27" s="48"/>
      <c r="Z27" s="48"/>
      <c r="AA27" s="48"/>
      <c r="AB27" s="176"/>
      <c r="AC27" s="48"/>
      <c r="AD27" s="48"/>
      <c r="AE27" s="44"/>
      <c r="AF27" s="44"/>
      <c r="AG27" s="49"/>
    </row>
    <row r="28" spans="1:33" x14ac:dyDescent="0.25">
      <c r="U28" s="50"/>
      <c r="V28" s="44"/>
      <c r="W28" s="44"/>
      <c r="X28" s="44"/>
      <c r="Y28" s="44"/>
      <c r="Z28" s="44"/>
      <c r="AA28" s="44"/>
      <c r="AB28" s="56"/>
      <c r="AC28" s="44"/>
      <c r="AD28" s="44"/>
      <c r="AE28" s="44"/>
      <c r="AF28" s="44"/>
      <c r="AG28" s="49"/>
    </row>
    <row r="29" spans="1:33" x14ac:dyDescent="0.25">
      <c r="U29" s="50"/>
      <c r="V29" s="44"/>
      <c r="W29" s="44"/>
      <c r="X29" s="44"/>
      <c r="Y29" s="44"/>
      <c r="Z29" s="44"/>
      <c r="AA29" s="44"/>
      <c r="AB29" s="56"/>
      <c r="AC29" s="44"/>
      <c r="AD29" s="44"/>
      <c r="AE29" s="44"/>
      <c r="AF29" s="44"/>
      <c r="AG29" s="49"/>
    </row>
  </sheetData>
  <pageMargins left="0.511811024" right="0.511811024" top="0.78740157499999996" bottom="0.78740157499999996" header="0.31496062000000002" footer="0.31496062000000002"/>
  <ignoredErrors>
    <ignoredError sqref="B17:N17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34"/>
  <sheetViews>
    <sheetView tabSelected="1" workbookViewId="0">
      <selection activeCell="P23" sqref="P23"/>
    </sheetView>
  </sheetViews>
  <sheetFormatPr defaultColWidth="5.5703125" defaultRowHeight="14.25" x14ac:dyDescent="0.2"/>
  <cols>
    <col min="1" max="1" width="58.28515625" style="45" customWidth="1"/>
    <col min="2" max="2" width="7.5703125" style="45" hidden="1" customWidth="1"/>
    <col min="3" max="3" width="7.7109375" style="56" hidden="1" customWidth="1"/>
    <col min="4" max="4" width="7.140625" style="45" hidden="1" customWidth="1"/>
    <col min="5" max="5" width="7" style="58" hidden="1" customWidth="1"/>
    <col min="6" max="6" width="7.5703125" style="45" hidden="1" customWidth="1"/>
    <col min="7" max="7" width="6.28515625" style="58" hidden="1" customWidth="1"/>
    <col min="8" max="8" width="7" style="45" hidden="1" customWidth="1"/>
    <col min="9" max="9" width="7.28515625" style="45" hidden="1" customWidth="1"/>
    <col min="10" max="10" width="7.140625" style="45" hidden="1" customWidth="1"/>
    <col min="11" max="11" width="7.5703125" style="45" hidden="1" customWidth="1"/>
    <col min="12" max="12" width="7.140625" style="45" hidden="1" customWidth="1"/>
    <col min="13" max="13" width="6.85546875" style="45" hidden="1" customWidth="1"/>
    <col min="14" max="14" width="6.7109375" style="45" bestFit="1" customWidth="1"/>
    <col min="15" max="15" width="7.140625" style="45" bestFit="1" customWidth="1"/>
    <col min="16" max="16" width="14.85546875" style="45" customWidth="1"/>
    <col min="17" max="215" width="9.140625" style="45" customWidth="1"/>
    <col min="216" max="216" width="58.28515625" style="45" customWidth="1"/>
    <col min="217" max="217" width="3.7109375" style="45" bestFit="1" customWidth="1"/>
    <col min="218" max="218" width="5.5703125" style="45" bestFit="1"/>
    <col min="219" max="16384" width="5.5703125" style="45"/>
  </cols>
  <sheetData>
    <row r="1" spans="1:20" ht="15" x14ac:dyDescent="0.25">
      <c r="A1" s="43" t="s">
        <v>125</v>
      </c>
      <c r="B1" s="43"/>
      <c r="C1" s="57"/>
      <c r="D1" s="43"/>
    </row>
    <row r="2" spans="1:20" ht="15" x14ac:dyDescent="0.25">
      <c r="A2" s="42" t="s">
        <v>113</v>
      </c>
      <c r="B2" s="42"/>
      <c r="C2" s="59"/>
      <c r="D2" s="42"/>
    </row>
    <row r="3" spans="1:20" ht="15" x14ac:dyDescent="0.25">
      <c r="A3" s="42"/>
      <c r="B3" s="42"/>
      <c r="C3" s="59"/>
      <c r="D3" s="42"/>
    </row>
    <row r="4" spans="1:20" ht="15" x14ac:dyDescent="0.25">
      <c r="A4" s="42" t="s">
        <v>136</v>
      </c>
      <c r="B4" s="42"/>
      <c r="C4" s="59"/>
      <c r="D4" s="42"/>
    </row>
    <row r="5" spans="1:20" ht="15" thickBot="1" x14ac:dyDescent="0.25">
      <c r="E5" s="45"/>
      <c r="F5" s="58"/>
      <c r="G5" s="45"/>
      <c r="H5" s="58"/>
    </row>
    <row r="6" spans="1:20" ht="48.75" thickBot="1" x14ac:dyDescent="0.25">
      <c r="A6" s="98" t="s">
        <v>126</v>
      </c>
      <c r="B6" s="184">
        <v>44896</v>
      </c>
      <c r="C6" s="99">
        <v>44866</v>
      </c>
      <c r="D6" s="60">
        <v>44835</v>
      </c>
      <c r="E6" s="60">
        <v>44805</v>
      </c>
      <c r="F6" s="60">
        <v>44774</v>
      </c>
      <c r="G6" s="63">
        <v>44743</v>
      </c>
      <c r="H6" s="99">
        <v>44713</v>
      </c>
      <c r="I6" s="60">
        <v>44682</v>
      </c>
      <c r="J6" s="63">
        <v>44652</v>
      </c>
      <c r="K6" s="99">
        <v>44621</v>
      </c>
      <c r="L6" s="100">
        <v>44593</v>
      </c>
      <c r="M6" s="66">
        <v>44562</v>
      </c>
      <c r="N6" s="100" t="s">
        <v>101</v>
      </c>
      <c r="O6" s="113" t="s">
        <v>115</v>
      </c>
      <c r="P6" s="114" t="s">
        <v>149</v>
      </c>
    </row>
    <row r="7" spans="1:20" ht="14.25" customHeight="1" thickBot="1" x14ac:dyDescent="0.3">
      <c r="A7" s="212" t="s">
        <v>10</v>
      </c>
      <c r="B7" s="216">
        <v>350</v>
      </c>
      <c r="C7" s="214">
        <v>630</v>
      </c>
      <c r="D7" s="217">
        <v>880</v>
      </c>
      <c r="E7" s="217">
        <v>607</v>
      </c>
      <c r="F7" s="217">
        <v>632</v>
      </c>
      <c r="G7" s="214">
        <v>485</v>
      </c>
      <c r="H7" s="214">
        <v>784</v>
      </c>
      <c r="I7" s="214">
        <v>878</v>
      </c>
      <c r="J7" s="214">
        <v>1034</v>
      </c>
      <c r="K7" s="214">
        <v>886</v>
      </c>
      <c r="L7" s="214">
        <v>527</v>
      </c>
      <c r="M7" s="214">
        <v>564</v>
      </c>
      <c r="N7" s="131">
        <f>SUM(B7:M7)</f>
        <v>8257</v>
      </c>
      <c r="O7" s="132">
        <f>AVERAGE(B7:M7)</f>
        <v>688.08333333333337</v>
      </c>
      <c r="P7" s="104">
        <f>(N7*100)/46103</f>
        <v>17.909897403639675</v>
      </c>
      <c r="S7" s="58"/>
      <c r="T7" s="58"/>
    </row>
    <row r="8" spans="1:20" ht="15" customHeight="1" thickBot="1" x14ac:dyDescent="0.3">
      <c r="A8" s="212" t="s">
        <v>119</v>
      </c>
      <c r="B8" s="213">
        <v>514</v>
      </c>
      <c r="C8" s="214">
        <v>592</v>
      </c>
      <c r="D8" s="214">
        <v>681</v>
      </c>
      <c r="E8" s="214">
        <v>622</v>
      </c>
      <c r="F8" s="214">
        <v>700</v>
      </c>
      <c r="G8" s="214">
        <v>734</v>
      </c>
      <c r="H8" s="214">
        <v>737</v>
      </c>
      <c r="I8" s="214">
        <v>704</v>
      </c>
      <c r="J8" s="214">
        <v>572</v>
      </c>
      <c r="K8" s="214">
        <v>573</v>
      </c>
      <c r="L8" s="214">
        <v>536</v>
      </c>
      <c r="M8" s="214">
        <v>545</v>
      </c>
      <c r="N8" s="133">
        <f t="shared" ref="N8:N16" si="0">SUM(B8:M8)</f>
        <v>7510</v>
      </c>
      <c r="O8" s="132">
        <f t="shared" ref="O8:O16" si="1">AVERAGE(B8:M8)</f>
        <v>625.83333333333337</v>
      </c>
      <c r="P8" s="104">
        <f t="shared" ref="P8:P16" si="2">(N8*100)/46103</f>
        <v>16.289612389649264</v>
      </c>
      <c r="S8" s="58"/>
      <c r="T8" s="58"/>
    </row>
    <row r="9" spans="1:20" ht="15.75" thickBot="1" x14ac:dyDescent="0.3">
      <c r="A9" s="212" t="s">
        <v>9</v>
      </c>
      <c r="B9" s="213">
        <v>398</v>
      </c>
      <c r="C9" s="214">
        <v>394</v>
      </c>
      <c r="D9" s="214">
        <v>441</v>
      </c>
      <c r="E9" s="214">
        <v>365</v>
      </c>
      <c r="F9" s="214">
        <v>374</v>
      </c>
      <c r="G9" s="214">
        <v>342</v>
      </c>
      <c r="H9" s="214">
        <v>343</v>
      </c>
      <c r="I9" s="214">
        <v>427</v>
      </c>
      <c r="J9" s="214">
        <v>332</v>
      </c>
      <c r="K9" s="214">
        <v>373</v>
      </c>
      <c r="L9" s="214">
        <v>318</v>
      </c>
      <c r="M9" s="214">
        <v>343</v>
      </c>
      <c r="N9" s="133">
        <f t="shared" si="0"/>
        <v>4450</v>
      </c>
      <c r="O9" s="132">
        <f t="shared" si="1"/>
        <v>370.83333333333331</v>
      </c>
      <c r="P9" s="104">
        <f t="shared" si="2"/>
        <v>9.6523002841463672</v>
      </c>
      <c r="S9" s="58"/>
      <c r="T9" s="58"/>
    </row>
    <row r="10" spans="1:20" ht="15.75" thickBot="1" x14ac:dyDescent="0.3">
      <c r="A10" s="212" t="s">
        <v>120</v>
      </c>
      <c r="B10" s="213">
        <v>266</v>
      </c>
      <c r="C10" s="214">
        <v>274</v>
      </c>
      <c r="D10" s="214">
        <v>295</v>
      </c>
      <c r="E10" s="214">
        <v>288</v>
      </c>
      <c r="F10" s="214">
        <v>324</v>
      </c>
      <c r="G10" s="214">
        <v>244</v>
      </c>
      <c r="H10" s="215">
        <v>272</v>
      </c>
      <c r="I10" s="214">
        <v>279</v>
      </c>
      <c r="J10" s="214">
        <v>231</v>
      </c>
      <c r="K10" s="214">
        <v>299</v>
      </c>
      <c r="L10" s="214">
        <v>330</v>
      </c>
      <c r="M10" s="214">
        <v>327</v>
      </c>
      <c r="N10" s="133">
        <f t="shared" si="0"/>
        <v>3429</v>
      </c>
      <c r="O10" s="132">
        <f t="shared" si="1"/>
        <v>285.75</v>
      </c>
      <c r="P10" s="104">
        <f t="shared" si="2"/>
        <v>7.4376938594017741</v>
      </c>
      <c r="S10" s="58"/>
      <c r="T10" s="58"/>
    </row>
    <row r="11" spans="1:20" ht="15.75" thickBot="1" x14ac:dyDescent="0.3">
      <c r="A11" s="212" t="s">
        <v>114</v>
      </c>
      <c r="B11" s="213">
        <v>301</v>
      </c>
      <c r="C11" s="214">
        <v>269</v>
      </c>
      <c r="D11" s="214">
        <v>271</v>
      </c>
      <c r="E11" s="214">
        <v>220</v>
      </c>
      <c r="F11" s="214">
        <v>263</v>
      </c>
      <c r="G11" s="214">
        <v>298</v>
      </c>
      <c r="H11" s="214">
        <v>242</v>
      </c>
      <c r="I11" s="214">
        <v>278</v>
      </c>
      <c r="J11" s="214">
        <v>222</v>
      </c>
      <c r="K11" s="214">
        <v>306</v>
      </c>
      <c r="L11" s="214">
        <v>292</v>
      </c>
      <c r="M11" s="214">
        <v>328</v>
      </c>
      <c r="N11" s="133">
        <f t="shared" si="0"/>
        <v>3290</v>
      </c>
      <c r="O11" s="132">
        <f t="shared" si="1"/>
        <v>274.16666666666669</v>
      </c>
      <c r="P11" s="104">
        <f t="shared" si="2"/>
        <v>7.1361950415374267</v>
      </c>
      <c r="S11" s="58"/>
      <c r="T11" s="58"/>
    </row>
    <row r="12" spans="1:20" ht="15" customHeight="1" thickBot="1" x14ac:dyDescent="0.3">
      <c r="A12" s="212" t="s">
        <v>131</v>
      </c>
      <c r="B12" s="213">
        <v>336</v>
      </c>
      <c r="C12" s="214">
        <v>255</v>
      </c>
      <c r="D12" s="214">
        <v>214</v>
      </c>
      <c r="E12" s="214">
        <v>200</v>
      </c>
      <c r="F12" s="214">
        <v>222</v>
      </c>
      <c r="G12" s="214">
        <v>174</v>
      </c>
      <c r="H12" s="214">
        <v>272</v>
      </c>
      <c r="I12" s="214">
        <v>269</v>
      </c>
      <c r="J12" s="214">
        <v>247</v>
      </c>
      <c r="K12" s="214">
        <v>318</v>
      </c>
      <c r="L12" s="214">
        <v>286</v>
      </c>
      <c r="M12" s="214">
        <v>247</v>
      </c>
      <c r="N12" s="133">
        <f t="shared" si="0"/>
        <v>3040</v>
      </c>
      <c r="O12" s="132">
        <f t="shared" si="1"/>
        <v>253.33333333333334</v>
      </c>
      <c r="P12" s="104">
        <f t="shared" si="2"/>
        <v>6.5939309806303275</v>
      </c>
      <c r="S12" s="58"/>
      <c r="T12" s="58"/>
    </row>
    <row r="13" spans="1:20" ht="15.75" thickBot="1" x14ac:dyDescent="0.3">
      <c r="A13" s="212" t="s">
        <v>118</v>
      </c>
      <c r="B13" s="213">
        <v>163</v>
      </c>
      <c r="C13" s="214">
        <v>234</v>
      </c>
      <c r="D13" s="214">
        <v>224</v>
      </c>
      <c r="E13" s="214">
        <v>221</v>
      </c>
      <c r="F13" s="214">
        <v>261</v>
      </c>
      <c r="G13" s="214">
        <v>207</v>
      </c>
      <c r="H13" s="214">
        <v>210</v>
      </c>
      <c r="I13" s="214">
        <v>285</v>
      </c>
      <c r="J13" s="214">
        <v>238</v>
      </c>
      <c r="K13" s="214">
        <v>333</v>
      </c>
      <c r="L13" s="214">
        <v>204</v>
      </c>
      <c r="M13" s="214">
        <v>140</v>
      </c>
      <c r="N13" s="133">
        <f t="shared" si="0"/>
        <v>2720</v>
      </c>
      <c r="O13" s="132">
        <f t="shared" si="1"/>
        <v>226.66666666666666</v>
      </c>
      <c r="P13" s="104">
        <f t="shared" si="2"/>
        <v>5.8998329826692411</v>
      </c>
      <c r="S13" s="58"/>
      <c r="T13" s="58"/>
    </row>
    <row r="14" spans="1:20" ht="15.75" thickBot="1" x14ac:dyDescent="0.3">
      <c r="A14" s="212" t="s">
        <v>11</v>
      </c>
      <c r="B14" s="213">
        <v>148</v>
      </c>
      <c r="C14" s="214">
        <v>146</v>
      </c>
      <c r="D14" s="214">
        <v>190</v>
      </c>
      <c r="E14" s="214">
        <v>187</v>
      </c>
      <c r="F14" s="214">
        <v>215</v>
      </c>
      <c r="G14" s="214">
        <v>164</v>
      </c>
      <c r="H14" s="214">
        <v>161</v>
      </c>
      <c r="I14" s="214">
        <v>206</v>
      </c>
      <c r="J14" s="214">
        <v>183</v>
      </c>
      <c r="K14" s="214">
        <v>326</v>
      </c>
      <c r="L14" s="214">
        <v>377</v>
      </c>
      <c r="M14" s="214">
        <v>131</v>
      </c>
      <c r="N14" s="133">
        <f t="shared" si="0"/>
        <v>2434</v>
      </c>
      <c r="O14" s="132">
        <f t="shared" si="1"/>
        <v>202.83333333333334</v>
      </c>
      <c r="P14" s="104">
        <f t="shared" si="2"/>
        <v>5.2794828969915191</v>
      </c>
      <c r="S14" s="58"/>
      <c r="T14" s="58"/>
    </row>
    <row r="15" spans="1:20" ht="15.75" thickBot="1" x14ac:dyDescent="0.3">
      <c r="A15" s="212" t="s">
        <v>138</v>
      </c>
      <c r="B15" s="213">
        <v>67</v>
      </c>
      <c r="C15" s="214">
        <v>77</v>
      </c>
      <c r="D15" s="214">
        <v>107</v>
      </c>
      <c r="E15" s="214">
        <v>159</v>
      </c>
      <c r="F15" s="214">
        <v>76</v>
      </c>
      <c r="G15" s="214">
        <v>80</v>
      </c>
      <c r="H15" s="214">
        <v>82</v>
      </c>
      <c r="I15" s="214">
        <v>125</v>
      </c>
      <c r="J15" s="214">
        <v>91</v>
      </c>
      <c r="K15" s="214">
        <v>140</v>
      </c>
      <c r="L15" s="214">
        <v>71</v>
      </c>
      <c r="M15" s="214">
        <v>70</v>
      </c>
      <c r="N15" s="133">
        <f t="shared" si="0"/>
        <v>1145</v>
      </c>
      <c r="O15" s="132">
        <f t="shared" si="1"/>
        <v>95.416666666666671</v>
      </c>
      <c r="P15" s="104">
        <f t="shared" si="2"/>
        <v>2.4835693989545149</v>
      </c>
      <c r="S15" s="58"/>
      <c r="T15" s="58"/>
    </row>
    <row r="16" spans="1:20" ht="15.75" thickBot="1" x14ac:dyDescent="0.3">
      <c r="A16" s="212" t="s">
        <v>139</v>
      </c>
      <c r="B16" s="213">
        <v>54</v>
      </c>
      <c r="C16" s="214">
        <v>334</v>
      </c>
      <c r="D16" s="214">
        <v>84</v>
      </c>
      <c r="E16" s="214">
        <v>66</v>
      </c>
      <c r="F16" s="214">
        <v>57</v>
      </c>
      <c r="G16" s="214">
        <v>76</v>
      </c>
      <c r="H16" s="215">
        <v>72</v>
      </c>
      <c r="I16" s="214">
        <v>91</v>
      </c>
      <c r="J16" s="214">
        <v>63</v>
      </c>
      <c r="K16" s="214">
        <v>78</v>
      </c>
      <c r="L16" s="214">
        <v>72</v>
      </c>
      <c r="M16" s="214">
        <v>46</v>
      </c>
      <c r="N16" s="134">
        <f t="shared" si="0"/>
        <v>1093</v>
      </c>
      <c r="O16" s="132">
        <f t="shared" si="1"/>
        <v>91.083333333333329</v>
      </c>
      <c r="P16" s="104">
        <f t="shared" si="2"/>
        <v>2.3707784742858382</v>
      </c>
      <c r="S16" s="58"/>
      <c r="T16" s="58"/>
    </row>
    <row r="17" spans="1:36" ht="15.75" customHeight="1" thickBot="1" x14ac:dyDescent="0.3">
      <c r="A17" s="109" t="s">
        <v>101</v>
      </c>
      <c r="B17" s="135">
        <f t="shared" ref="B17:N17" si="3">SUM(B7:B16)</f>
        <v>2597</v>
      </c>
      <c r="C17" s="136">
        <f>SUM(C7:C16)</f>
        <v>3205</v>
      </c>
      <c r="D17" s="136">
        <f t="shared" si="3"/>
        <v>3387</v>
      </c>
      <c r="E17" s="136">
        <f t="shared" si="3"/>
        <v>2935</v>
      </c>
      <c r="F17" s="136">
        <f t="shared" si="3"/>
        <v>3124</v>
      </c>
      <c r="G17" s="136">
        <f t="shared" si="3"/>
        <v>2804</v>
      </c>
      <c r="H17" s="136">
        <f t="shared" si="3"/>
        <v>3175</v>
      </c>
      <c r="I17" s="136">
        <f t="shared" si="3"/>
        <v>3542</v>
      </c>
      <c r="J17" s="137">
        <f>SUM(J7:J16)</f>
        <v>3213</v>
      </c>
      <c r="K17" s="138">
        <f>SUM(K7:K16)</f>
        <v>3632</v>
      </c>
      <c r="L17" s="139">
        <f>SUM(L7:L16)</f>
        <v>3013</v>
      </c>
      <c r="M17" s="140">
        <f>SUM(M7:M16)</f>
        <v>2741</v>
      </c>
      <c r="N17" s="141">
        <f t="shared" si="3"/>
        <v>37368</v>
      </c>
      <c r="O17" s="142">
        <f>(B17+C17+D17+E17+F17+G17+H17+I17+J17+K17+L17+M17)/12</f>
        <v>3114</v>
      </c>
      <c r="P17" s="111">
        <f>(N17*100)/46103</f>
        <v>81.053293711905951</v>
      </c>
      <c r="S17" s="58"/>
      <c r="T17" s="58"/>
    </row>
    <row r="18" spans="1:36" ht="23.25" customHeight="1" x14ac:dyDescent="0.2">
      <c r="A18" s="47" t="s">
        <v>116</v>
      </c>
      <c r="B18" s="47"/>
      <c r="C18" s="65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 t="s">
        <v>117</v>
      </c>
      <c r="P18" s="61">
        <f>100-P17</f>
        <v>18.946706288094049</v>
      </c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</row>
    <row r="19" spans="1:36" x14ac:dyDescent="0.2">
      <c r="A19" s="47"/>
      <c r="B19" s="47"/>
      <c r="C19" s="65"/>
      <c r="D19" s="47"/>
      <c r="E19" s="68"/>
      <c r="F19" s="47"/>
      <c r="G19" s="68"/>
      <c r="H19" s="47"/>
      <c r="I19" s="47"/>
      <c r="J19" s="47"/>
      <c r="K19" s="47"/>
      <c r="L19" s="47"/>
      <c r="M19" s="47"/>
      <c r="N19" s="47" t="str">
        <f>A7</f>
        <v>Secretaria Municipal de Assistência e Desenvolvimento Social</v>
      </c>
      <c r="O19" s="47" t="str">
        <f>A8</f>
        <v>Secretaria Municipal das Subprefeituras</v>
      </c>
      <c r="P19" s="47" t="str">
        <f>A9</f>
        <v>Secretaria Municipal da Saúde</v>
      </c>
      <c r="Q19" s="47" t="str">
        <f>A10</f>
        <v>Companhia de Engenharia de Tráfego - CET</v>
      </c>
      <c r="R19" s="47" t="str">
        <f>A11</f>
        <v>Secretaria Municipal da Fazenda</v>
      </c>
      <c r="S19" s="47" t="str">
        <f>A12</f>
        <v>Secretaria Executiva de Limpeza Urbana**</v>
      </c>
      <c r="T19" s="47" t="str">
        <f>A13</f>
        <v>São Paulo Transportes - SPTRANS</v>
      </c>
      <c r="U19" s="47" t="str">
        <f>A14</f>
        <v>Secretaria Municipal de Educação</v>
      </c>
      <c r="V19" s="47" t="str">
        <f>A15</f>
        <v>Subprefeitura Lapa</v>
      </c>
      <c r="W19" s="68" t="str">
        <f>A16</f>
        <v>Subprefeitura Sé</v>
      </c>
      <c r="X19" s="47" t="s">
        <v>101</v>
      </c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</row>
    <row r="20" spans="1:36" x14ac:dyDescent="0.2">
      <c r="A20" s="47"/>
      <c r="B20" s="47"/>
      <c r="C20" s="65"/>
      <c r="D20" s="47"/>
      <c r="E20" s="68"/>
      <c r="F20" s="47"/>
      <c r="G20" s="68"/>
      <c r="H20" s="47"/>
      <c r="I20" s="47"/>
      <c r="J20" s="47"/>
      <c r="K20" s="47"/>
      <c r="L20" s="47"/>
      <c r="M20" s="47"/>
      <c r="N20" s="68">
        <f>N7</f>
        <v>8257</v>
      </c>
      <c r="O20" s="68">
        <f>N8</f>
        <v>7510</v>
      </c>
      <c r="P20" s="68">
        <f>N9</f>
        <v>4450</v>
      </c>
      <c r="Q20" s="68">
        <f>N10</f>
        <v>3429</v>
      </c>
      <c r="R20" s="68">
        <f>N11</f>
        <v>3290</v>
      </c>
      <c r="S20" s="47">
        <f>N12</f>
        <v>3040</v>
      </c>
      <c r="T20" s="47">
        <f>N13</f>
        <v>2720</v>
      </c>
      <c r="U20" s="47">
        <f>N14</f>
        <v>2434</v>
      </c>
      <c r="V20" s="47">
        <f>N15</f>
        <v>1145</v>
      </c>
      <c r="W20" s="68">
        <f>N16</f>
        <v>1093</v>
      </c>
      <c r="X20" s="47"/>
      <c r="Y20" s="47"/>
      <c r="Z20" s="47"/>
      <c r="AA20" s="47"/>
      <c r="AB20" s="47"/>
      <c r="AC20" s="64"/>
      <c r="AD20" s="47"/>
      <c r="AE20" s="47"/>
      <c r="AF20" s="47"/>
      <c r="AG20" s="47"/>
      <c r="AH20" s="47"/>
      <c r="AI20" s="47"/>
      <c r="AJ20" s="47"/>
    </row>
    <row r="21" spans="1:36" x14ac:dyDescent="0.2">
      <c r="A21" s="47"/>
      <c r="B21" s="47"/>
      <c r="C21" s="65"/>
      <c r="D21" s="47"/>
      <c r="E21" s="68"/>
      <c r="F21" s="47"/>
      <c r="G21" s="68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68"/>
      <c r="X21" s="47">
        <v>46103</v>
      </c>
      <c r="Y21" s="47"/>
      <c r="Z21" s="47"/>
      <c r="AA21" s="47"/>
      <c r="AB21" s="47"/>
      <c r="AC21" s="64"/>
      <c r="AD21" s="47"/>
      <c r="AE21" s="47"/>
      <c r="AF21" s="47"/>
      <c r="AG21" s="47"/>
      <c r="AH21" s="47"/>
      <c r="AI21" s="47"/>
      <c r="AJ21" s="47"/>
    </row>
    <row r="22" spans="1:36" x14ac:dyDescent="0.2">
      <c r="A22" s="47"/>
      <c r="B22" s="47"/>
      <c r="C22" s="65"/>
      <c r="D22" s="47"/>
      <c r="E22" s="68"/>
      <c r="F22" s="47"/>
      <c r="G22" s="68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64"/>
      <c r="S22" s="185"/>
      <c r="T22" s="186"/>
      <c r="U22" s="186"/>
      <c r="V22" s="186"/>
      <c r="W22" s="18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</row>
    <row r="23" spans="1:36" x14ac:dyDescent="0.2">
      <c r="A23" s="47"/>
      <c r="B23" s="47"/>
      <c r="C23" s="65"/>
      <c r="D23" s="47"/>
      <c r="E23" s="68"/>
      <c r="F23" s="47"/>
      <c r="G23" s="68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64"/>
      <c r="S23" s="185"/>
      <c r="T23" s="186"/>
      <c r="U23" s="186"/>
      <c r="V23" s="186"/>
      <c r="W23" s="18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</row>
    <row r="24" spans="1:36" x14ac:dyDescent="0.2">
      <c r="A24" s="47"/>
      <c r="B24" s="47"/>
      <c r="C24" s="65"/>
      <c r="D24" s="47"/>
      <c r="E24" s="68"/>
      <c r="F24" s="47"/>
      <c r="G24" s="68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64"/>
      <c r="S24" s="185"/>
      <c r="T24" s="186"/>
      <c r="U24" s="186"/>
      <c r="V24" s="186"/>
      <c r="W24" s="18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</row>
    <row r="25" spans="1:36" x14ac:dyDescent="0.2">
      <c r="A25" s="47"/>
      <c r="B25" s="47"/>
      <c r="C25" s="65"/>
      <c r="D25" s="47"/>
      <c r="E25" s="68"/>
      <c r="F25" s="47"/>
      <c r="G25" s="68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</row>
    <row r="30" spans="1:36" ht="14.25" customHeight="1" x14ac:dyDescent="0.2"/>
    <row r="31" spans="1:36" x14ac:dyDescent="0.2">
      <c r="A31" s="46"/>
      <c r="B31" s="46"/>
      <c r="C31" s="62"/>
      <c r="D31" s="46"/>
    </row>
    <row r="32" spans="1:36" ht="14.25" customHeight="1" x14ac:dyDescent="0.2"/>
    <row r="33" spans="1:4" x14ac:dyDescent="0.2">
      <c r="A33" s="46"/>
      <c r="B33" s="46"/>
      <c r="C33" s="62"/>
      <c r="D33" s="46"/>
    </row>
    <row r="34" spans="1:4" ht="14.25" customHeight="1" x14ac:dyDescent="0.2"/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7:M17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>
      <selection activeCell="B3" sqref="B3"/>
    </sheetView>
  </sheetViews>
  <sheetFormatPr defaultColWidth="47.140625" defaultRowHeight="15" x14ac:dyDescent="0.25"/>
  <cols>
    <col min="1" max="1" width="13.140625" style="6" customWidth="1"/>
    <col min="2" max="2" width="19.7109375" style="17" customWidth="1"/>
    <col min="3" max="5" width="19.7109375" style="6" customWidth="1"/>
    <col min="6" max="6" width="19.7109375" style="6" bestFit="1" customWidth="1"/>
    <col min="7" max="7" width="10.5703125" style="6" bestFit="1" customWidth="1"/>
    <col min="8" max="8" width="19.7109375" style="6" customWidth="1"/>
    <col min="9" max="9" width="13.42578125" style="6" customWidth="1"/>
    <col min="10" max="10" width="16.7109375" style="6" customWidth="1"/>
    <col min="11" max="11" width="14.28515625" style="6" customWidth="1"/>
    <col min="12" max="16384" width="47.140625" style="6"/>
  </cols>
  <sheetData>
    <row r="1" spans="1:18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x14ac:dyDescent="0.25">
      <c r="A2" s="5"/>
      <c r="B2" s="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8" t="s">
        <v>12</v>
      </c>
      <c r="Q2" s="9">
        <v>2019</v>
      </c>
      <c r="R2" s="5"/>
    </row>
    <row r="3" spans="1:18" x14ac:dyDescent="0.25">
      <c r="A3" s="21"/>
      <c r="B3" s="22" t="s">
        <v>0</v>
      </c>
      <c r="C3" s="23"/>
      <c r="D3" s="23"/>
      <c r="E3" s="23"/>
      <c r="F3" s="23"/>
      <c r="G3" s="24"/>
      <c r="H3"/>
      <c r="I3"/>
      <c r="J3" s="5"/>
      <c r="K3" s="5"/>
      <c r="L3" s="5"/>
      <c r="M3" s="8" t="s">
        <v>7</v>
      </c>
      <c r="N3" s="10">
        <v>2019</v>
      </c>
      <c r="O3" s="5"/>
      <c r="P3" s="11" t="s">
        <v>60</v>
      </c>
      <c r="Q3" s="11">
        <v>309</v>
      </c>
      <c r="R3" s="5"/>
    </row>
    <row r="4" spans="1:18" ht="45" x14ac:dyDescent="0.25">
      <c r="A4" s="21" t="s">
        <v>63</v>
      </c>
      <c r="B4" s="30" t="s">
        <v>3</v>
      </c>
      <c r="C4" s="25" t="s">
        <v>2</v>
      </c>
      <c r="D4" s="25" t="s">
        <v>23</v>
      </c>
      <c r="E4" s="25" t="s">
        <v>13</v>
      </c>
      <c r="F4" s="25" t="s">
        <v>1</v>
      </c>
      <c r="G4" s="31" t="s">
        <v>27</v>
      </c>
      <c r="H4"/>
      <c r="I4"/>
      <c r="J4" s="5"/>
      <c r="K4" s="5"/>
      <c r="L4" s="5"/>
      <c r="M4" s="11" t="s">
        <v>8</v>
      </c>
      <c r="N4" s="11">
        <v>0</v>
      </c>
      <c r="O4" s="5"/>
      <c r="P4" s="11" t="s">
        <v>61</v>
      </c>
      <c r="Q4" s="11">
        <v>645</v>
      </c>
      <c r="R4" s="5"/>
    </row>
    <row r="5" spans="1:18" x14ac:dyDescent="0.25">
      <c r="A5" s="21" t="s">
        <v>64</v>
      </c>
      <c r="B5" s="26">
        <v>1330</v>
      </c>
      <c r="C5" s="27">
        <v>6416</v>
      </c>
      <c r="D5" s="27">
        <v>1369</v>
      </c>
      <c r="E5" s="27">
        <v>0</v>
      </c>
      <c r="F5" s="27">
        <v>50997</v>
      </c>
      <c r="G5" s="32">
        <v>60112</v>
      </c>
      <c r="H5"/>
      <c r="I5"/>
      <c r="J5" s="5"/>
      <c r="K5" s="5"/>
      <c r="L5" s="5"/>
      <c r="M5" s="11" t="s">
        <v>67</v>
      </c>
      <c r="N5" s="11">
        <v>24</v>
      </c>
      <c r="O5" s="5"/>
      <c r="P5" s="11" t="s">
        <v>62</v>
      </c>
      <c r="Q5" s="11">
        <v>681</v>
      </c>
      <c r="R5" s="5"/>
    </row>
    <row r="6" spans="1:18" x14ac:dyDescent="0.25">
      <c r="A6" s="12" t="s">
        <v>65</v>
      </c>
      <c r="B6" s="28">
        <v>0</v>
      </c>
      <c r="C6" s="19">
        <v>10659</v>
      </c>
      <c r="D6" s="19">
        <v>786</v>
      </c>
      <c r="E6" s="19">
        <v>73</v>
      </c>
      <c r="F6" s="19">
        <v>21515</v>
      </c>
      <c r="G6" s="33">
        <v>33033</v>
      </c>
      <c r="H6"/>
      <c r="I6"/>
      <c r="J6" s="5"/>
      <c r="K6" s="5"/>
      <c r="L6" s="5"/>
      <c r="M6" s="11" t="s">
        <v>99</v>
      </c>
      <c r="N6" s="11">
        <v>0</v>
      </c>
      <c r="O6" s="5"/>
      <c r="P6" s="11" t="s">
        <v>31</v>
      </c>
      <c r="Q6" s="11">
        <v>415</v>
      </c>
      <c r="R6" s="5"/>
    </row>
    <row r="7" spans="1:18" x14ac:dyDescent="0.25">
      <c r="A7" s="12" t="s">
        <v>66</v>
      </c>
      <c r="B7" s="28">
        <v>0</v>
      </c>
      <c r="C7" s="19">
        <v>5043</v>
      </c>
      <c r="D7" s="19">
        <v>1179</v>
      </c>
      <c r="E7" s="19">
        <v>217</v>
      </c>
      <c r="F7" s="19">
        <v>18417</v>
      </c>
      <c r="G7" s="33">
        <v>24856</v>
      </c>
      <c r="H7"/>
      <c r="I7"/>
      <c r="J7" s="5"/>
      <c r="K7" s="5"/>
      <c r="L7" s="5"/>
      <c r="M7" s="11" t="s">
        <v>68</v>
      </c>
      <c r="N7" s="11">
        <v>0</v>
      </c>
      <c r="O7" s="5"/>
      <c r="P7" s="11" t="s">
        <v>32</v>
      </c>
      <c r="Q7" s="11">
        <v>463</v>
      </c>
      <c r="R7" s="5"/>
    </row>
    <row r="8" spans="1:18" x14ac:dyDescent="0.25">
      <c r="A8" s="29" t="s">
        <v>100</v>
      </c>
      <c r="B8" s="34">
        <v>0</v>
      </c>
      <c r="C8" s="35">
        <v>9982</v>
      </c>
      <c r="D8" s="35">
        <v>4290</v>
      </c>
      <c r="E8" s="35">
        <v>73</v>
      </c>
      <c r="F8" s="35">
        <v>15224</v>
      </c>
      <c r="G8" s="36">
        <v>29569</v>
      </c>
      <c r="H8"/>
      <c r="I8"/>
      <c r="J8" s="5"/>
      <c r="K8" s="5"/>
      <c r="L8" s="5"/>
      <c r="M8" s="13" t="s">
        <v>69</v>
      </c>
      <c r="N8" s="11">
        <v>2380</v>
      </c>
      <c r="O8" s="5"/>
      <c r="P8" s="11" t="s">
        <v>33</v>
      </c>
      <c r="Q8" s="11">
        <v>358</v>
      </c>
      <c r="R8" s="5"/>
    </row>
    <row r="9" spans="1:18" x14ac:dyDescent="0.25">
      <c r="A9"/>
      <c r="B9"/>
      <c r="C9"/>
      <c r="D9"/>
      <c r="E9"/>
      <c r="F9" s="5"/>
      <c r="G9" s="5"/>
      <c r="H9" s="5"/>
      <c r="I9" s="5"/>
      <c r="J9" s="5"/>
      <c r="K9" s="5"/>
      <c r="L9" s="5"/>
      <c r="M9" s="11" t="s">
        <v>70</v>
      </c>
      <c r="N9" s="11">
        <v>1</v>
      </c>
      <c r="O9" s="5"/>
      <c r="P9" s="11" t="s">
        <v>34</v>
      </c>
      <c r="Q9" s="11">
        <v>47</v>
      </c>
      <c r="R9" s="5"/>
    </row>
    <row r="10" spans="1:18" x14ac:dyDescent="0.25">
      <c r="A10"/>
      <c r="B10"/>
      <c r="C10"/>
      <c r="D10"/>
      <c r="E10"/>
      <c r="F10" s="5"/>
      <c r="G10" s="5"/>
      <c r="H10" s="5"/>
      <c r="I10" s="5"/>
      <c r="J10" s="5"/>
      <c r="K10" s="5"/>
      <c r="L10" s="5"/>
      <c r="M10" s="11" t="s">
        <v>71</v>
      </c>
      <c r="N10" s="11">
        <v>1125</v>
      </c>
      <c r="O10" s="5"/>
      <c r="P10" s="11" t="s">
        <v>35</v>
      </c>
      <c r="Q10" s="11">
        <v>111</v>
      </c>
      <c r="R10" s="5"/>
    </row>
    <row r="11" spans="1:18" x14ac:dyDescent="0.25">
      <c r="A11" s="8" t="s">
        <v>28</v>
      </c>
      <c r="B11" s="14">
        <v>2019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11" t="s">
        <v>72</v>
      </c>
      <c r="N11" s="11">
        <v>576</v>
      </c>
      <c r="O11" s="5"/>
      <c r="P11" s="11" t="s">
        <v>36</v>
      </c>
      <c r="Q11" s="11">
        <v>377</v>
      </c>
      <c r="R11" s="5"/>
    </row>
    <row r="12" spans="1:18" x14ac:dyDescent="0.25">
      <c r="A12" s="5" t="s">
        <v>14</v>
      </c>
      <c r="B12" s="5">
        <v>3233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13" t="s">
        <v>73</v>
      </c>
      <c r="N12" s="11">
        <v>67</v>
      </c>
      <c r="O12" s="5"/>
      <c r="P12" s="11" t="s">
        <v>37</v>
      </c>
      <c r="Q12" s="11">
        <v>153</v>
      </c>
      <c r="R12" s="5"/>
    </row>
    <row r="13" spans="1:18" x14ac:dyDescent="0.25">
      <c r="A13" s="5" t="s">
        <v>15</v>
      </c>
      <c r="B13" s="5">
        <v>2604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11" t="s">
        <v>74</v>
      </c>
      <c r="N13" s="11">
        <v>79</v>
      </c>
      <c r="O13" s="5"/>
      <c r="P13" s="11" t="s">
        <v>38</v>
      </c>
      <c r="Q13" s="11">
        <v>678</v>
      </c>
      <c r="R13" s="5"/>
    </row>
    <row r="14" spans="1:18" x14ac:dyDescent="0.25">
      <c r="A14" s="5" t="s">
        <v>105</v>
      </c>
      <c r="B14" s="5">
        <v>2030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11" t="s">
        <v>75</v>
      </c>
      <c r="N14" s="11">
        <v>1</v>
      </c>
      <c r="O14" s="5"/>
      <c r="P14" s="11" t="s">
        <v>39</v>
      </c>
      <c r="Q14" s="11">
        <v>200</v>
      </c>
      <c r="R14" s="5"/>
    </row>
    <row r="15" spans="1:18" x14ac:dyDescent="0.25">
      <c r="A15" s="5" t="s">
        <v>17</v>
      </c>
      <c r="B15" s="5">
        <v>1423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13" t="s">
        <v>76</v>
      </c>
      <c r="N15" s="11">
        <v>49</v>
      </c>
      <c r="O15" s="5"/>
      <c r="P15" s="11" t="s">
        <v>40</v>
      </c>
      <c r="Q15" s="11">
        <v>755</v>
      </c>
      <c r="R15" s="5"/>
    </row>
    <row r="16" spans="1:18" x14ac:dyDescent="0.25">
      <c r="A16" s="5" t="s">
        <v>19</v>
      </c>
      <c r="B16" s="5">
        <v>1268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13" t="s">
        <v>77</v>
      </c>
      <c r="N16" s="11">
        <v>995</v>
      </c>
      <c r="O16" s="5"/>
      <c r="P16" s="11" t="s">
        <v>41</v>
      </c>
      <c r="Q16" s="11">
        <v>196</v>
      </c>
      <c r="R16" s="5"/>
    </row>
    <row r="17" spans="1:18" x14ac:dyDescent="0.25">
      <c r="A17" s="5" t="s">
        <v>102</v>
      </c>
      <c r="B17" s="5">
        <v>1175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13" t="s">
        <v>78</v>
      </c>
      <c r="N17" s="11">
        <v>78</v>
      </c>
      <c r="O17" s="5"/>
      <c r="P17" s="11" t="s">
        <v>42</v>
      </c>
      <c r="Q17" s="11">
        <v>307</v>
      </c>
      <c r="R17" s="5"/>
    </row>
    <row r="18" spans="1:18" x14ac:dyDescent="0.25">
      <c r="A18" s="5" t="s">
        <v>16</v>
      </c>
      <c r="B18" s="5">
        <v>1146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11" t="s">
        <v>79</v>
      </c>
      <c r="N18" s="11">
        <v>327</v>
      </c>
      <c r="O18" s="5"/>
      <c r="P18" s="11" t="s">
        <v>43</v>
      </c>
      <c r="Q18" s="11">
        <v>620</v>
      </c>
      <c r="R18" s="5"/>
    </row>
    <row r="19" spans="1:18" x14ac:dyDescent="0.25">
      <c r="A19" s="5" t="s">
        <v>103</v>
      </c>
      <c r="B19" s="5">
        <v>770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11" t="s">
        <v>80</v>
      </c>
      <c r="N19" s="11">
        <v>85</v>
      </c>
      <c r="O19" s="5"/>
      <c r="P19" s="11" t="s">
        <v>44</v>
      </c>
      <c r="Q19" s="11">
        <v>371</v>
      </c>
      <c r="R19" s="5"/>
    </row>
    <row r="20" spans="1:18" x14ac:dyDescent="0.25">
      <c r="A20" s="5" t="s">
        <v>104</v>
      </c>
      <c r="B20" s="5">
        <v>752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11" t="s">
        <v>81</v>
      </c>
      <c r="N20" s="11">
        <v>21</v>
      </c>
      <c r="O20" s="5"/>
      <c r="P20" s="11" t="s">
        <v>45</v>
      </c>
      <c r="Q20" s="11">
        <v>566</v>
      </c>
      <c r="R20" s="5"/>
    </row>
    <row r="21" spans="1:18" x14ac:dyDescent="0.25">
      <c r="A21" s="5" t="s">
        <v>18</v>
      </c>
      <c r="B21" s="5">
        <v>739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11" t="s">
        <v>82</v>
      </c>
      <c r="N21" s="11">
        <v>341</v>
      </c>
      <c r="O21" s="5"/>
      <c r="P21" s="11" t="s">
        <v>46</v>
      </c>
      <c r="Q21" s="11">
        <v>85</v>
      </c>
      <c r="R21" s="5"/>
    </row>
    <row r="22" spans="1:18" x14ac:dyDescent="0.25">
      <c r="A22" s="15" t="s">
        <v>27</v>
      </c>
      <c r="B22" s="16">
        <f>GETPIVOTDATA("Soma de 2019",$A$3)</f>
        <v>29569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11" t="s">
        <v>83</v>
      </c>
      <c r="N22" s="11">
        <v>4</v>
      </c>
      <c r="O22" s="5"/>
      <c r="P22" s="11" t="s">
        <v>47</v>
      </c>
      <c r="Q22" s="11">
        <v>577</v>
      </c>
      <c r="R22" s="5"/>
    </row>
    <row r="23" spans="1:18" x14ac:dyDescent="0.25">
      <c r="A23" s="5"/>
      <c r="B23" s="7"/>
      <c r="C23" s="5"/>
      <c r="D23" s="5"/>
      <c r="E23" s="5"/>
      <c r="F23" s="5"/>
      <c r="G23" s="5"/>
      <c r="H23" s="5"/>
      <c r="I23" s="5"/>
      <c r="J23" s="5"/>
      <c r="K23" s="5"/>
      <c r="L23" s="5"/>
      <c r="M23" s="11" t="s">
        <v>84</v>
      </c>
      <c r="N23" s="11">
        <v>698</v>
      </c>
      <c r="O23" s="5"/>
      <c r="P23" s="11" t="s">
        <v>48</v>
      </c>
      <c r="Q23" s="11">
        <v>79</v>
      </c>
      <c r="R23" s="5"/>
    </row>
    <row r="24" spans="1:18" ht="75" x14ac:dyDescent="0.25">
      <c r="A24" s="5" t="str">
        <f>A12</f>
        <v>Árvore</v>
      </c>
      <c r="B24" s="18" t="str">
        <f>A13</f>
        <v>Buraco e pavimentação</v>
      </c>
      <c r="C24" s="18" t="str">
        <f>A14</f>
        <v xml:space="preserve">Qualidade de atendimento </v>
      </c>
      <c r="D24" s="18" t="str">
        <f>A15</f>
        <v>Poluição sonora - PSIU</v>
      </c>
      <c r="E24" s="18" t="str">
        <f>A16</f>
        <v>Veículos abandonados</v>
      </c>
      <c r="F24" s="18" t="str">
        <f>A17</f>
        <v>Bilhete único</v>
      </c>
      <c r="G24" s="18" t="str">
        <f>A18</f>
        <v>Drenagem de água de chuva</v>
      </c>
      <c r="H24" s="18" t="str">
        <f>A19</f>
        <v>Estabelecimentos comerciais, indústrias e serviços</v>
      </c>
      <c r="I24" s="18" t="str">
        <f>A20</f>
        <v>IPTU - Imposto Predial e Territorial Urbano</v>
      </c>
      <c r="J24" s="18" t="str">
        <f>A21</f>
        <v>Ponto viciado, entulho e caçamba de entulho</v>
      </c>
      <c r="K24" s="18" t="str">
        <f>A22</f>
        <v>Total Geral</v>
      </c>
      <c r="L24" s="5"/>
      <c r="M24" s="11" t="s">
        <v>85</v>
      </c>
      <c r="N24" s="11">
        <v>0</v>
      </c>
      <c r="O24" s="5"/>
      <c r="P24" s="11" t="s">
        <v>49</v>
      </c>
      <c r="Q24" s="11">
        <v>578</v>
      </c>
      <c r="R24" s="5"/>
    </row>
    <row r="25" spans="1:18" x14ac:dyDescent="0.25">
      <c r="A25" s="5">
        <f>B12</f>
        <v>3233</v>
      </c>
      <c r="B25" s="7">
        <f>B13</f>
        <v>2604</v>
      </c>
      <c r="C25" s="5">
        <f>B14</f>
        <v>2030</v>
      </c>
      <c r="D25" s="5">
        <f>B15</f>
        <v>1423</v>
      </c>
      <c r="E25" s="5">
        <f>B16</f>
        <v>1268</v>
      </c>
      <c r="F25" s="5">
        <f>B17</f>
        <v>1175</v>
      </c>
      <c r="G25" s="5">
        <f>B18</f>
        <v>1146</v>
      </c>
      <c r="H25" s="5">
        <f>B19</f>
        <v>770</v>
      </c>
      <c r="I25" s="5">
        <f>B20</f>
        <v>752</v>
      </c>
      <c r="J25" s="5">
        <f>B21</f>
        <v>739</v>
      </c>
      <c r="K25" s="5"/>
      <c r="L25" s="5"/>
      <c r="M25" s="11" t="s">
        <v>86</v>
      </c>
      <c r="N25" s="11">
        <v>221</v>
      </c>
      <c r="O25" s="5"/>
      <c r="P25" s="11" t="s">
        <v>50</v>
      </c>
      <c r="Q25" s="11">
        <v>581</v>
      </c>
      <c r="R25" s="5"/>
    </row>
    <row r="26" spans="1:18" x14ac:dyDescent="0.25">
      <c r="A26" s="5"/>
      <c r="B26" s="7"/>
      <c r="C26" s="5"/>
      <c r="D26" s="5"/>
      <c r="E26" s="5"/>
      <c r="F26" s="5"/>
      <c r="G26" s="5"/>
      <c r="H26" s="5"/>
      <c r="I26" s="5"/>
      <c r="J26" s="5"/>
      <c r="K26" s="5">
        <f>GETPIVOTDATA("Soma de 2019",$A$3)</f>
        <v>29569</v>
      </c>
      <c r="L26" s="5"/>
      <c r="M26" s="11" t="s">
        <v>87</v>
      </c>
      <c r="N26" s="11">
        <v>19</v>
      </c>
      <c r="O26" s="5"/>
      <c r="P26" s="11" t="s">
        <v>51</v>
      </c>
      <c r="Q26" s="11">
        <v>694</v>
      </c>
      <c r="R26" s="5"/>
    </row>
    <row r="27" spans="1:18" x14ac:dyDescent="0.25">
      <c r="A27" s="5"/>
      <c r="B27" s="7"/>
      <c r="C27" s="5"/>
      <c r="D27" s="5"/>
      <c r="E27" s="5"/>
      <c r="F27" s="5"/>
      <c r="G27" s="5"/>
      <c r="H27" s="5"/>
      <c r="I27" s="5"/>
      <c r="J27" s="5"/>
      <c r="K27" s="5"/>
      <c r="L27" s="5"/>
      <c r="M27" s="13" t="s">
        <v>88</v>
      </c>
      <c r="N27" s="11">
        <v>69</v>
      </c>
      <c r="O27" s="5"/>
      <c r="P27" s="11" t="s">
        <v>52</v>
      </c>
      <c r="Q27" s="11">
        <v>660</v>
      </c>
      <c r="R27" s="5"/>
    </row>
    <row r="28" spans="1:18" x14ac:dyDescent="0.25">
      <c r="A28" s="5"/>
      <c r="B28" s="7"/>
      <c r="C28" s="5"/>
      <c r="D28" s="5"/>
      <c r="E28" s="5"/>
      <c r="F28" s="5"/>
      <c r="G28" s="5"/>
      <c r="H28" s="5"/>
      <c r="I28" s="5"/>
      <c r="J28" s="5"/>
      <c r="K28" s="5"/>
      <c r="L28" s="5"/>
      <c r="M28" s="11" t="s">
        <v>89</v>
      </c>
      <c r="N28" s="11">
        <v>257</v>
      </c>
      <c r="O28" s="5"/>
      <c r="P28" s="11" t="s">
        <v>53</v>
      </c>
      <c r="Q28" s="11">
        <v>275</v>
      </c>
      <c r="R28" s="5"/>
    </row>
    <row r="29" spans="1:18" x14ac:dyDescent="0.25">
      <c r="A29" s="5"/>
      <c r="B29" s="7"/>
      <c r="C29" s="5"/>
      <c r="D29" s="5"/>
      <c r="E29" s="5"/>
      <c r="F29" s="5"/>
      <c r="G29" s="5"/>
      <c r="H29" s="5"/>
      <c r="I29" s="5"/>
      <c r="J29" s="5"/>
      <c r="K29" s="5"/>
      <c r="L29" s="5"/>
      <c r="M29" s="11" t="s">
        <v>90</v>
      </c>
      <c r="N29" s="11">
        <v>937</v>
      </c>
      <c r="O29" s="5"/>
      <c r="P29" s="11" t="s">
        <v>54</v>
      </c>
      <c r="Q29" s="11">
        <v>190</v>
      </c>
      <c r="R29" s="5"/>
    </row>
    <row r="30" spans="1:18" x14ac:dyDescent="0.25">
      <c r="A30" s="5"/>
      <c r="B30" s="7"/>
      <c r="C30" s="5"/>
      <c r="D30" s="5"/>
      <c r="E30" s="5"/>
      <c r="F30" s="5"/>
      <c r="G30" s="5"/>
      <c r="H30" s="5"/>
      <c r="I30" s="5"/>
      <c r="J30" s="5"/>
      <c r="K30" s="5"/>
      <c r="L30" s="5"/>
      <c r="M30" s="11" t="s">
        <v>91</v>
      </c>
      <c r="N30" s="11">
        <v>2912</v>
      </c>
      <c r="O30" s="5"/>
      <c r="P30" s="11" t="s">
        <v>55</v>
      </c>
      <c r="Q30" s="11">
        <v>194</v>
      </c>
      <c r="R30" s="5"/>
    </row>
    <row r="31" spans="1:18" x14ac:dyDescent="0.25">
      <c r="A31" s="5"/>
      <c r="B31" s="7"/>
      <c r="C31" s="5"/>
      <c r="D31" s="5"/>
      <c r="E31" s="5"/>
      <c r="F31" s="5"/>
      <c r="G31" s="5"/>
      <c r="H31" s="5"/>
      <c r="I31" s="5"/>
      <c r="J31" s="5"/>
      <c r="K31" s="5"/>
      <c r="L31" s="5"/>
      <c r="M31" s="11" t="s">
        <v>92</v>
      </c>
      <c r="N31" s="11">
        <v>17</v>
      </c>
      <c r="O31" s="5"/>
      <c r="P31" s="11" t="s">
        <v>56</v>
      </c>
      <c r="Q31" s="11">
        <v>815</v>
      </c>
      <c r="R31" s="5"/>
    </row>
    <row r="32" spans="1:18" x14ac:dyDescent="0.25">
      <c r="A32" s="5"/>
      <c r="B32" s="7"/>
      <c r="C32" s="5"/>
      <c r="D32" s="5"/>
      <c r="E32" s="5"/>
      <c r="F32" s="5"/>
      <c r="G32" s="5"/>
      <c r="H32" s="5"/>
      <c r="I32" s="5"/>
      <c r="J32" s="5"/>
      <c r="K32" s="5"/>
      <c r="L32" s="5"/>
      <c r="M32" s="11" t="s">
        <v>93</v>
      </c>
      <c r="N32" s="11">
        <v>97</v>
      </c>
      <c r="O32" s="5"/>
      <c r="P32" s="11" t="s">
        <v>57</v>
      </c>
      <c r="Q32" s="11">
        <v>410</v>
      </c>
      <c r="R32" s="5"/>
    </row>
    <row r="33" spans="1:18" x14ac:dyDescent="0.25">
      <c r="A33" s="5"/>
      <c r="B33" s="7"/>
      <c r="C33" s="5"/>
      <c r="D33" s="5"/>
      <c r="E33" s="5"/>
      <c r="F33" s="5"/>
      <c r="G33" s="5"/>
      <c r="H33" s="5"/>
      <c r="I33" s="5"/>
      <c r="J33" s="5"/>
      <c r="K33" s="5"/>
      <c r="L33" s="5"/>
      <c r="M33" s="11" t="s">
        <v>94</v>
      </c>
      <c r="N33" s="11">
        <v>178</v>
      </c>
      <c r="O33" s="5"/>
      <c r="P33" s="11" t="s">
        <v>58</v>
      </c>
      <c r="Q33" s="11">
        <v>544</v>
      </c>
      <c r="R33" s="5"/>
    </row>
    <row r="34" spans="1:18" x14ac:dyDescent="0.25">
      <c r="A34" s="5"/>
      <c r="B34" s="7"/>
      <c r="C34" s="5"/>
      <c r="D34" s="5"/>
      <c r="E34" s="5"/>
      <c r="F34" s="5"/>
      <c r="G34" s="5"/>
      <c r="H34" s="5"/>
      <c r="I34" s="5"/>
      <c r="J34" s="5"/>
      <c r="K34" s="5"/>
      <c r="L34" s="5"/>
      <c r="M34" s="11" t="s">
        <v>95</v>
      </c>
      <c r="N34" s="11">
        <v>38</v>
      </c>
      <c r="O34" s="5"/>
      <c r="P34" s="11" t="s">
        <v>59</v>
      </c>
      <c r="Q34" s="11">
        <v>305</v>
      </c>
      <c r="R34" s="5"/>
    </row>
    <row r="35" spans="1:18" x14ac:dyDescent="0.25">
      <c r="A35" s="5"/>
      <c r="B35" s="7"/>
      <c r="C35" s="5"/>
      <c r="D35" s="5"/>
      <c r="E35" s="5"/>
      <c r="F35" s="5"/>
      <c r="G35" s="5"/>
      <c r="H35" s="5"/>
      <c r="I35" s="5"/>
      <c r="J35" s="5"/>
      <c r="K35" s="5"/>
      <c r="L35" s="5"/>
      <c r="M35" s="11" t="s">
        <v>96</v>
      </c>
      <c r="N35" s="11">
        <v>1242</v>
      </c>
      <c r="O35" s="5"/>
      <c r="P35" s="5"/>
      <c r="Q35" s="5"/>
      <c r="R35" s="5"/>
    </row>
    <row r="36" spans="1:18" x14ac:dyDescent="0.25">
      <c r="A36" s="5"/>
      <c r="B36" s="7"/>
      <c r="C36" s="5"/>
      <c r="D36" s="5"/>
      <c r="E36" s="5"/>
      <c r="F36" s="5"/>
      <c r="G36" s="5"/>
      <c r="H36" s="5"/>
      <c r="I36" s="5"/>
      <c r="J36" s="5"/>
      <c r="K36" s="5"/>
      <c r="L36" s="5"/>
      <c r="M36" s="11" t="s">
        <v>97</v>
      </c>
      <c r="N36" s="11">
        <v>2067</v>
      </c>
      <c r="O36" s="5"/>
      <c r="P36" s="5"/>
      <c r="Q36" s="5"/>
      <c r="R36" s="5"/>
    </row>
    <row r="37" spans="1:18" x14ac:dyDescent="0.25">
      <c r="A37" s="5"/>
      <c r="B37" s="7"/>
      <c r="C37" s="5"/>
      <c r="D37" s="5"/>
      <c r="E37" s="5"/>
      <c r="F37" s="5"/>
      <c r="G37" s="5"/>
      <c r="H37" s="5"/>
      <c r="I37" s="5"/>
      <c r="J37" s="5"/>
      <c r="K37" s="5"/>
      <c r="L37" s="5"/>
      <c r="M37" s="11" t="s">
        <v>98</v>
      </c>
      <c r="N37" s="11">
        <v>37</v>
      </c>
      <c r="O37" s="5"/>
      <c r="P37" s="5"/>
      <c r="Q37" s="5"/>
      <c r="R37" s="5"/>
    </row>
    <row r="38" spans="1:18" x14ac:dyDescent="0.25">
      <c r="A38" s="5"/>
      <c r="B38" s="7"/>
      <c r="C38" s="5"/>
      <c r="D38" s="5"/>
      <c r="E38" s="5"/>
      <c r="F38" s="5"/>
      <c r="G38" s="5"/>
      <c r="H38" s="5"/>
      <c r="I38" s="5"/>
      <c r="J38" s="5"/>
      <c r="K38" s="5"/>
      <c r="L38" s="5"/>
      <c r="M38" s="11" t="s">
        <v>29</v>
      </c>
      <c r="N38" s="11">
        <v>504</v>
      </c>
      <c r="O38" s="5"/>
      <c r="P38" s="5"/>
      <c r="Q38" s="5"/>
      <c r="R38" s="5"/>
    </row>
    <row r="39" spans="1:18" x14ac:dyDescent="0.25">
      <c r="A39" s="5"/>
      <c r="B39" s="7"/>
      <c r="C39" s="5"/>
      <c r="D39" s="5"/>
      <c r="E39" s="5"/>
      <c r="F39" s="5"/>
      <c r="G39" s="5"/>
      <c r="H39" s="5"/>
      <c r="I39" s="5"/>
      <c r="J39" s="5"/>
      <c r="K39" s="5"/>
      <c r="L39" s="5"/>
      <c r="M39" s="11" t="s">
        <v>30</v>
      </c>
      <c r="N39" s="11">
        <v>70</v>
      </c>
      <c r="O39" s="5"/>
      <c r="P39" s="5"/>
      <c r="Q39" s="5"/>
      <c r="R39" s="5"/>
    </row>
    <row r="40" spans="1:18" x14ac:dyDescent="0.25">
      <c r="A40" s="5"/>
      <c r="B40" s="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x14ac:dyDescent="0.25">
      <c r="A41" s="5"/>
      <c r="B41" s="7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x14ac:dyDescent="0.25">
      <c r="A42" s="5"/>
      <c r="B42" s="7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x14ac:dyDescent="0.25">
      <c r="A43" s="5"/>
      <c r="B43" s="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x14ac:dyDescent="0.25">
      <c r="A44" s="5"/>
      <c r="B44" s="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x14ac:dyDescent="0.25">
      <c r="A45" s="5"/>
      <c r="B45" s="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x14ac:dyDescent="0.25">
      <c r="A46" s="5"/>
      <c r="B46" s="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Texto</vt:lpstr>
      <vt:lpstr>Historico de protocolos</vt:lpstr>
      <vt:lpstr>Atendimentos Anual</vt:lpstr>
      <vt:lpstr>Protocolos anual</vt:lpstr>
      <vt:lpstr>10 assuntos + demandados 2023</vt:lpstr>
      <vt:lpstr>10 subs + demandadas 2023</vt:lpstr>
      <vt:lpstr>10 órgãos + demandados 2023</vt:lpstr>
      <vt:lpstr>Plan4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Sheila de Fatima Batista Malta</cp:lastModifiedBy>
  <cp:lastPrinted>2018-01-16T17:47:37Z</cp:lastPrinted>
  <dcterms:created xsi:type="dcterms:W3CDTF">2015-01-18T20:40:06Z</dcterms:created>
  <dcterms:modified xsi:type="dcterms:W3CDTF">2024-01-15T14:30:55Z</dcterms:modified>
</cp:coreProperties>
</file>