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8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d838568\Desktop\RELATÓRIOS\PROCESSAMENTO DE DEMANDAS\RELATÓRIOS PROCESSAMENTO\"/>
    </mc:Choice>
  </mc:AlternateContent>
  <bookViews>
    <workbookView xWindow="0" yWindow="0" windowWidth="28800" windowHeight="10575" tabRatio="811"/>
  </bookViews>
  <sheets>
    <sheet name="Texto" sheetId="12" r:id="rId1"/>
    <sheet name="Historico de protocolos" sheetId="21" r:id="rId2"/>
    <sheet name="Atendimentos Anual" sheetId="11" r:id="rId3"/>
    <sheet name="Protocolos anual" sheetId="2" r:id="rId4"/>
    <sheet name="10 assuntos + demandados 2022" sheetId="22" r:id="rId5"/>
    <sheet name="10 subs + demandadas 2022" sheetId="23" r:id="rId6"/>
    <sheet name="10 órgãos + demandados 2022" sheetId="24" r:id="rId7"/>
    <sheet name="Plan4" sheetId="10" state="hidden" r:id="rId8"/>
  </sheets>
  <definedNames>
    <definedName name="__xlchart.0" hidden="1">'Historico de protocolos'!$A$15:$A$20</definedName>
    <definedName name="__xlchart.1" hidden="1">'Historico de protocolos'!$B$15:$B$20</definedName>
    <definedName name="__xlchart.2" hidden="1">'Historico de protocolos'!$C$15:$C$20</definedName>
  </definedNames>
  <calcPr calcId="162913"/>
  <pivotCaches>
    <pivotCache cacheId="0" r:id="rId9"/>
  </pivotCaches>
</workbook>
</file>

<file path=xl/calcChain.xml><?xml version="1.0" encoding="utf-8"?>
<calcChain xmlns="http://schemas.openxmlformats.org/spreadsheetml/2006/main">
  <c r="P18" i="24" l="1"/>
  <c r="P17" i="24" l="1"/>
  <c r="P8" i="23"/>
  <c r="P9" i="23"/>
  <c r="P10" i="23"/>
  <c r="P11" i="23"/>
  <c r="P12" i="23"/>
  <c r="P13" i="23"/>
  <c r="P14" i="23"/>
  <c r="P15" i="23"/>
  <c r="P16" i="23"/>
  <c r="P7" i="23"/>
  <c r="P17" i="23"/>
  <c r="P8" i="22"/>
  <c r="P9" i="22"/>
  <c r="P10" i="22"/>
  <c r="P11" i="22"/>
  <c r="P12" i="22"/>
  <c r="P13" i="22"/>
  <c r="P14" i="22"/>
  <c r="P15" i="22"/>
  <c r="P16" i="22"/>
  <c r="P7" i="22"/>
  <c r="P17" i="22"/>
  <c r="G10" i="11"/>
  <c r="G9" i="11"/>
  <c r="G8" i="11"/>
  <c r="G7" i="11"/>
  <c r="P8" i="24"/>
  <c r="P9" i="24"/>
  <c r="P10" i="24"/>
  <c r="P11" i="24"/>
  <c r="P12" i="24"/>
  <c r="P13" i="24"/>
  <c r="P14" i="24"/>
  <c r="P15" i="24"/>
  <c r="P16" i="24"/>
  <c r="P7" i="24"/>
  <c r="B10" i="11" l="1"/>
  <c r="C17" i="21"/>
  <c r="C18" i="21"/>
  <c r="C19" i="21"/>
  <c r="C20" i="21"/>
  <c r="C16" i="21"/>
  <c r="D15" i="21"/>
  <c r="D17" i="21"/>
  <c r="D18" i="21"/>
  <c r="D19" i="21"/>
  <c r="D20" i="21"/>
  <c r="D16" i="21"/>
  <c r="B22" i="21"/>
  <c r="B21" i="21"/>
  <c r="B16" i="21"/>
  <c r="B17" i="21"/>
  <c r="B18" i="21"/>
  <c r="B19" i="21"/>
  <c r="B20" i="21"/>
  <c r="B15" i="21"/>
  <c r="B8" i="21"/>
  <c r="B9" i="21"/>
  <c r="V20" i="24"/>
  <c r="T20" i="24"/>
  <c r="Q20" i="24"/>
  <c r="P20" i="24"/>
  <c r="N20" i="24"/>
  <c r="W19" i="24"/>
  <c r="V19" i="24"/>
  <c r="U19" i="24"/>
  <c r="T19" i="24"/>
  <c r="S19" i="24"/>
  <c r="R19" i="24"/>
  <c r="Q19" i="24"/>
  <c r="P19" i="24"/>
  <c r="O19" i="24"/>
  <c r="N19" i="24"/>
  <c r="M17" i="24"/>
  <c r="L17" i="24"/>
  <c r="K17" i="24"/>
  <c r="J17" i="24"/>
  <c r="I17" i="24"/>
  <c r="H17" i="24"/>
  <c r="G17" i="24"/>
  <c r="F17" i="24"/>
  <c r="E17" i="24"/>
  <c r="D17" i="24"/>
  <c r="C17" i="24"/>
  <c r="B17" i="24"/>
  <c r="O16" i="24"/>
  <c r="N16" i="24"/>
  <c r="W20" i="24" s="1"/>
  <c r="O15" i="24"/>
  <c r="N15" i="24"/>
  <c r="O14" i="24"/>
  <c r="N14" i="24"/>
  <c r="U20" i="24" s="1"/>
  <c r="O13" i="24"/>
  <c r="N13" i="24"/>
  <c r="O12" i="24"/>
  <c r="N12" i="24"/>
  <c r="S20" i="24" s="1"/>
  <c r="O11" i="24"/>
  <c r="N11" i="24"/>
  <c r="R20" i="24" s="1"/>
  <c r="O10" i="24"/>
  <c r="N10" i="24"/>
  <c r="O9" i="24"/>
  <c r="N9" i="24"/>
  <c r="N17" i="24" s="1"/>
  <c r="O8" i="24"/>
  <c r="N8" i="24"/>
  <c r="O20" i="24" s="1"/>
  <c r="O7" i="24"/>
  <c r="N7" i="24"/>
  <c r="U20" i="23"/>
  <c r="Q20" i="23"/>
  <c r="W19" i="23"/>
  <c r="V19" i="23"/>
  <c r="U19" i="23"/>
  <c r="T19" i="23"/>
  <c r="S19" i="23"/>
  <c r="R19" i="23"/>
  <c r="Q19" i="23"/>
  <c r="P19" i="23"/>
  <c r="O19" i="23"/>
  <c r="N19" i="23"/>
  <c r="M17" i="23"/>
  <c r="L17" i="23"/>
  <c r="K17" i="23"/>
  <c r="J17" i="23"/>
  <c r="I17" i="23"/>
  <c r="H17" i="23"/>
  <c r="G17" i="23"/>
  <c r="F17" i="23"/>
  <c r="E17" i="23"/>
  <c r="D17" i="23"/>
  <c r="C17" i="23"/>
  <c r="O17" i="23" s="1"/>
  <c r="B17" i="23"/>
  <c r="O16" i="23"/>
  <c r="N16" i="23"/>
  <c r="W20" i="23" s="1"/>
  <c r="O15" i="23"/>
  <c r="N15" i="23"/>
  <c r="O14" i="23"/>
  <c r="N14" i="23"/>
  <c r="O13" i="23"/>
  <c r="N13" i="23"/>
  <c r="T20" i="23" s="1"/>
  <c r="O12" i="23"/>
  <c r="N12" i="23"/>
  <c r="S20" i="23" s="1"/>
  <c r="O11" i="23"/>
  <c r="N11" i="23"/>
  <c r="O10" i="23"/>
  <c r="N10" i="23"/>
  <c r="O9" i="23"/>
  <c r="N9" i="23"/>
  <c r="P20" i="23" s="1"/>
  <c r="O8" i="23"/>
  <c r="N8" i="23"/>
  <c r="O20" i="23" s="1"/>
  <c r="O7" i="23"/>
  <c r="N7" i="23"/>
  <c r="N20" i="23" s="1"/>
  <c r="N18" i="23"/>
  <c r="W20" i="22"/>
  <c r="S20" i="22"/>
  <c r="O20" i="22"/>
  <c r="W19" i="22"/>
  <c r="V19" i="22"/>
  <c r="U19" i="22"/>
  <c r="T19" i="22"/>
  <c r="S19" i="22"/>
  <c r="R19" i="22"/>
  <c r="Q19" i="22"/>
  <c r="P19" i="22"/>
  <c r="O19" i="22"/>
  <c r="N19" i="22"/>
  <c r="M17" i="22"/>
  <c r="L17" i="22"/>
  <c r="K17" i="22"/>
  <c r="J17" i="22"/>
  <c r="I17" i="22"/>
  <c r="H17" i="22"/>
  <c r="G17" i="22"/>
  <c r="F17" i="22"/>
  <c r="E17" i="22"/>
  <c r="D17" i="22"/>
  <c r="C17" i="22"/>
  <c r="B17" i="22"/>
  <c r="O17" i="22" s="1"/>
  <c r="O16" i="22"/>
  <c r="N16" i="22"/>
  <c r="O15" i="22"/>
  <c r="N15" i="22"/>
  <c r="V20" i="22" s="1"/>
  <c r="O14" i="22"/>
  <c r="N14" i="22"/>
  <c r="U20" i="22" s="1"/>
  <c r="O13" i="22"/>
  <c r="N13" i="22"/>
  <c r="O12" i="22"/>
  <c r="N12" i="22"/>
  <c r="O11" i="22"/>
  <c r="N11" i="22"/>
  <c r="R20" i="22" s="1"/>
  <c r="O10" i="22"/>
  <c r="N10" i="22"/>
  <c r="Q20" i="22" s="1"/>
  <c r="O9" i="22"/>
  <c r="N9" i="22"/>
  <c r="O8" i="22"/>
  <c r="N8" i="22"/>
  <c r="O7" i="22"/>
  <c r="N7" i="22"/>
  <c r="N20" i="22" s="1"/>
  <c r="C6" i="21"/>
  <c r="C5" i="21"/>
  <c r="C4" i="21"/>
  <c r="C3" i="21"/>
  <c r="B20" i="2"/>
  <c r="B19" i="2"/>
  <c r="C18" i="2"/>
  <c r="C17" i="2"/>
  <c r="C16" i="2"/>
  <c r="C15" i="2"/>
  <c r="C14" i="2"/>
  <c r="C13" i="2"/>
  <c r="C12" i="2"/>
  <c r="C11" i="2"/>
  <c r="C10" i="2"/>
  <c r="C9" i="2"/>
  <c r="C8" i="2"/>
  <c r="C7" i="2"/>
  <c r="C10" i="11"/>
  <c r="A24" i="10"/>
  <c r="B24" i="10"/>
  <c r="C24" i="10"/>
  <c r="D24" i="10"/>
  <c r="E24" i="10"/>
  <c r="F24" i="10"/>
  <c r="G24" i="10"/>
  <c r="H24" i="10"/>
  <c r="I24" i="10"/>
  <c r="J24" i="10"/>
  <c r="K24" i="10"/>
  <c r="A25" i="10"/>
  <c r="B25" i="10"/>
  <c r="C25" i="10"/>
  <c r="D25" i="10"/>
  <c r="E25" i="10"/>
  <c r="F25" i="10"/>
  <c r="G25" i="10"/>
  <c r="H25" i="10"/>
  <c r="I25" i="10"/>
  <c r="J25" i="10"/>
  <c r="D10" i="11"/>
  <c r="E10" i="11"/>
  <c r="F10" i="11"/>
  <c r="B22" i="10"/>
  <c r="K26" i="10"/>
  <c r="O17" i="24"/>
  <c r="N17" i="23" l="1"/>
  <c r="P18" i="23" s="1"/>
  <c r="R20" i="23"/>
  <c r="V20" i="23"/>
  <c r="P20" i="22"/>
  <c r="T20" i="22"/>
  <c r="N17" i="22"/>
  <c r="P18" i="22" s="1"/>
</calcChain>
</file>

<file path=xl/sharedStrings.xml><?xml version="1.0" encoding="utf-8"?>
<sst xmlns="http://schemas.openxmlformats.org/spreadsheetml/2006/main" count="189" uniqueCount="141">
  <si>
    <t>ATENDIMENTOS**</t>
  </si>
  <si>
    <t>Telefone</t>
  </si>
  <si>
    <t>Formulário eletrônico</t>
  </si>
  <si>
    <t>E-mail</t>
  </si>
  <si>
    <t>TOTAL</t>
  </si>
  <si>
    <t>* Sistema de Informação e Documentação da Ouvidoria Geral do Município</t>
  </si>
  <si>
    <t>** variação percentual em relação ao mês imediatamente anterior</t>
  </si>
  <si>
    <t>SECRETARIA</t>
  </si>
  <si>
    <t>Gabinete do Prefeito</t>
  </si>
  <si>
    <t>Secretaria Municipal da Saúde</t>
  </si>
  <si>
    <t>Secretaria Municipal de Assistência e Desenvolvimento Social</t>
  </si>
  <si>
    <t>Secretaria Municipal de Educação</t>
  </si>
  <si>
    <t>SUBPREFEITURA</t>
  </si>
  <si>
    <t>Praça de Atendimento ao Munícipe</t>
  </si>
  <si>
    <t>Árvore</t>
  </si>
  <si>
    <t>Buraco e pavimentação</t>
  </si>
  <si>
    <t>Drenagem de água de chuva</t>
  </si>
  <si>
    <t>Poluição sonora - PSIU</t>
  </si>
  <si>
    <t>Ponto viciado, entulho e caçamba de entulho</t>
  </si>
  <si>
    <t>Veículos abandonados</t>
  </si>
  <si>
    <t>SIGRC* - Demonstrativo dos protocolos registrados de toda a Prefeitura</t>
  </si>
  <si>
    <t>SIGRC* - Demonstrativo dos canais de atendimentos</t>
  </si>
  <si>
    <t xml:space="preserve">   </t>
  </si>
  <si>
    <t>Pessoalmente/Carta</t>
  </si>
  <si>
    <t>Meses</t>
  </si>
  <si>
    <t>Protocolos</t>
  </si>
  <si>
    <t>Variação*</t>
  </si>
  <si>
    <t>Total Geral</t>
  </si>
  <si>
    <t>ASSUNTO</t>
  </si>
  <si>
    <t>Não especificado****</t>
  </si>
  <si>
    <t>Órgão externo**</t>
  </si>
  <si>
    <t xml:space="preserve"> Capela do Socorro</t>
  </si>
  <si>
    <t xml:space="preserve"> Casa Verde</t>
  </si>
  <si>
    <t xml:space="preserve"> Cidade Ademar</t>
  </si>
  <si>
    <t xml:space="preserve"> Cidade Tiradentes</t>
  </si>
  <si>
    <t xml:space="preserve"> Ermelino Matarazzo</t>
  </si>
  <si>
    <t xml:space="preserve"> Freguesia/ Brasilândia</t>
  </si>
  <si>
    <t xml:space="preserve"> Guaianases</t>
  </si>
  <si>
    <t xml:space="preserve"> Ipiranga</t>
  </si>
  <si>
    <t xml:space="preserve"> Itaim Paulista</t>
  </si>
  <si>
    <t xml:space="preserve"> Itaquera</t>
  </si>
  <si>
    <t xml:space="preserve"> Jabaquara</t>
  </si>
  <si>
    <t xml:space="preserve"> Jaçanã/Tremembé</t>
  </si>
  <si>
    <t xml:space="preserve"> Lapa</t>
  </si>
  <si>
    <t xml:space="preserve"> M´Boi Mirim</t>
  </si>
  <si>
    <t xml:space="preserve"> Moóca</t>
  </si>
  <si>
    <t xml:space="preserve"> Parelheiros</t>
  </si>
  <si>
    <t xml:space="preserve"> Penha</t>
  </si>
  <si>
    <t xml:space="preserve"> Perus</t>
  </si>
  <si>
    <t xml:space="preserve"> Pinheiros</t>
  </si>
  <si>
    <t xml:space="preserve"> Pirituba/Jaraguá</t>
  </si>
  <si>
    <t xml:space="preserve"> Santana/Tucuruvi</t>
  </si>
  <si>
    <t xml:space="preserve"> Santo Amaro</t>
  </si>
  <si>
    <t xml:space="preserve"> São Mateus</t>
  </si>
  <si>
    <t xml:space="preserve"> São Miguel Paulista</t>
  </si>
  <si>
    <t xml:space="preserve"> Sapopemba</t>
  </si>
  <si>
    <t xml:space="preserve"> Sé</t>
  </si>
  <si>
    <t xml:space="preserve"> Vila Maria/Vila Guilherme</t>
  </si>
  <si>
    <t xml:space="preserve"> Vila Mariana</t>
  </si>
  <si>
    <t xml:space="preserve"> Vila Prudente</t>
  </si>
  <si>
    <t xml:space="preserve"> Aricanduva</t>
  </si>
  <si>
    <t xml:space="preserve"> Butantã</t>
  </si>
  <si>
    <t xml:space="preserve"> Campo Limpo</t>
  </si>
  <si>
    <t>Dados</t>
  </si>
  <si>
    <t>Soma de 2016</t>
  </si>
  <si>
    <t>Soma de 2017</t>
  </si>
  <si>
    <t>Soma de 2018</t>
  </si>
  <si>
    <t>SGM</t>
  </si>
  <si>
    <t>SERG</t>
  </si>
  <si>
    <t>SF</t>
  </si>
  <si>
    <t>SMPD</t>
  </si>
  <si>
    <t>SMS</t>
  </si>
  <si>
    <t>SMADS</t>
  </si>
  <si>
    <t>SMC</t>
  </si>
  <si>
    <t>SMDE</t>
  </si>
  <si>
    <t>SMDP</t>
  </si>
  <si>
    <t>SMDHC</t>
  </si>
  <si>
    <t>SME</t>
  </si>
  <si>
    <t>SEME</t>
  </si>
  <si>
    <t>SG</t>
  </si>
  <si>
    <t>SEHAB</t>
  </si>
  <si>
    <t>SIURB</t>
  </si>
  <si>
    <t>SMIT</t>
  </si>
  <si>
    <t>SJ</t>
  </si>
  <si>
    <t>SMT</t>
  </si>
  <si>
    <t>SMRI</t>
  </si>
  <si>
    <t>SMSU</t>
  </si>
  <si>
    <t>SMTURIS</t>
  </si>
  <si>
    <t>SMUL</t>
  </si>
  <si>
    <t>SVMA</t>
  </si>
  <si>
    <t>SMSUB</t>
  </si>
  <si>
    <t>AMLURB⁶</t>
  </si>
  <si>
    <t>CGM</t>
  </si>
  <si>
    <t>ILUME⁶</t>
  </si>
  <si>
    <t>SFMSP</t>
  </si>
  <si>
    <t>SPUA⁶</t>
  </si>
  <si>
    <t>CET⁶</t>
  </si>
  <si>
    <t>SPTRANS⁶</t>
  </si>
  <si>
    <t>PGM</t>
  </si>
  <si>
    <t>SECOM</t>
  </si>
  <si>
    <t>Soma de 2019</t>
  </si>
  <si>
    <t>Total</t>
  </si>
  <si>
    <t>Bilhete único</t>
  </si>
  <si>
    <t>Estabelecimentos comerciais, indústrias e serviços</t>
  </si>
  <si>
    <t>IPTU - Imposto Predial e Territorial Urbano</t>
  </si>
  <si>
    <t xml:space="preserve">Qualidade de atendimento </t>
  </si>
  <si>
    <t>Formulário eletrônico (Portal 156)</t>
  </si>
  <si>
    <r>
      <rPr>
        <b/>
        <sz val="10"/>
        <color indexed="8"/>
        <rFont val="Calibri"/>
        <family val="2"/>
      </rPr>
      <t>¹</t>
    </r>
    <r>
      <rPr>
        <sz val="10"/>
        <color indexed="8"/>
        <rFont val="Arial"/>
        <family val="2"/>
      </rPr>
      <t xml:space="preserve"> A partir de 2019 atribui a contagem dos protocolos registrados pela Ouvidoria Geral do Município nos postos do DESCOMPLICA SP.</t>
    </r>
  </si>
  <si>
    <r>
      <rPr>
        <b/>
        <sz val="10"/>
        <color indexed="8"/>
        <rFont val="Arial"/>
        <family val="2"/>
      </rPr>
      <t xml:space="preserve">² </t>
    </r>
    <r>
      <rPr>
        <sz val="10"/>
        <color indexed="8"/>
        <rFont val="Arial"/>
        <family val="2"/>
      </rPr>
      <t>Cartas e e-mail's são registrados como documentos exclusivos OGM e contabilizados juntamente com os demais por questões de sistema operacional.</t>
    </r>
  </si>
  <si>
    <r>
      <rPr>
        <b/>
        <sz val="11"/>
        <color indexed="8"/>
        <rFont val="Arial"/>
        <family val="2"/>
      </rPr>
      <t>³</t>
    </r>
    <r>
      <rPr>
        <sz val="11"/>
        <color indexed="8"/>
        <rFont val="Calibri"/>
        <family val="2"/>
      </rPr>
      <t xml:space="preserve"> Por praças de atendimento se contabiliza os registros feitos junto as praças de atendimento das subprefeituras que não possuem unidade de Descomplica.</t>
    </r>
  </si>
  <si>
    <t>Telefone 156, opção 5</t>
  </si>
  <si>
    <r>
      <t>Pessoalmente</t>
    </r>
    <r>
      <rPr>
        <b/>
        <sz val="11"/>
        <color indexed="8"/>
        <rFont val="Calibri"/>
        <family val="2"/>
      </rPr>
      <t>¹</t>
    </r>
    <r>
      <rPr>
        <sz val="11"/>
        <color indexed="8"/>
        <rFont val="Arial"/>
        <family val="2"/>
      </rPr>
      <t>/Carta</t>
    </r>
    <r>
      <rPr>
        <b/>
        <sz val="11"/>
        <color indexed="8"/>
        <rFont val="Arial"/>
        <family val="2"/>
      </rPr>
      <t>²</t>
    </r>
    <r>
      <rPr>
        <sz val="11"/>
        <color indexed="8"/>
        <rFont val="Arial"/>
        <family val="2"/>
      </rPr>
      <t>/e-mail</t>
    </r>
    <r>
      <rPr>
        <b/>
        <sz val="11"/>
        <color indexed="8"/>
        <rFont val="Arial"/>
        <family val="2"/>
      </rPr>
      <t>²</t>
    </r>
    <r>
      <rPr>
        <sz val="11"/>
        <color indexed="8"/>
        <rFont val="Arial"/>
        <family val="2"/>
      </rPr>
      <t>/Praças de atendimento</t>
    </r>
    <r>
      <rPr>
        <b/>
        <sz val="11"/>
        <color indexed="8"/>
        <rFont val="Arial"/>
        <family val="2"/>
      </rPr>
      <t>³</t>
    </r>
  </si>
  <si>
    <t>Sinalização e Circulação de veículos e Pedestres</t>
  </si>
  <si>
    <t>SIGRC - Sistema Integrado de Gerenciamento e Relacionamento com o Cidadão</t>
  </si>
  <si>
    <t>Secretaria Municipal da Fazenda</t>
  </si>
  <si>
    <t>Média</t>
  </si>
  <si>
    <t>Outros</t>
  </si>
  <si>
    <t>%total</t>
  </si>
  <si>
    <t>São Paulo Transportes - SPTRANS</t>
  </si>
  <si>
    <t>Secretaria Municipal das Subprefeituras</t>
  </si>
  <si>
    <t>Companhia de Engenharia de Tráfego - CET</t>
  </si>
  <si>
    <t>Controladoria Geral do Município - Ouvidoria Geral do Município</t>
  </si>
  <si>
    <t>Secretaria Municipal de Mobilidade e Trânsito</t>
  </si>
  <si>
    <t xml:space="preserve"> Mooca</t>
  </si>
  <si>
    <t>ANO</t>
  </si>
  <si>
    <t>XXXXX</t>
  </si>
  <si>
    <t>* Variação percentual em relação ao ano imediatamente anterior.</t>
  </si>
  <si>
    <t>Controladoria Geral do Município - Ouvidoria Geral</t>
  </si>
  <si>
    <t>Unidades PMSP</t>
  </si>
  <si>
    <t>Controladoria Geral do Munibípio - Ouvidoria Geral do Município</t>
  </si>
  <si>
    <t>Média (2017 a 2022)</t>
  </si>
  <si>
    <t>Cadastro Único (CadÚnico)</t>
  </si>
  <si>
    <t>Qualidade de atendimento</t>
  </si>
  <si>
    <t>Multas de trânsito</t>
  </si>
  <si>
    <t>Subprefeituras - 10 mais demandados de 2022 (Média)</t>
  </si>
  <si>
    <t>% em relação ao ano de 2022 (exetuando-se denúncias)</t>
  </si>
  <si>
    <t>Autoridade Municipal de Limpeza  Urbana - AMLURB**</t>
  </si>
  <si>
    <t>Secretaria Executiva de Limpeza Urbana**</t>
  </si>
  <si>
    <t>Unidades - 10 mais demandadas de 2022 (Média)</t>
  </si>
  <si>
    <t>variação 2022 em relação a 2021</t>
  </si>
  <si>
    <t>% em relação ao ano 2022 (exetuando-se denúncias)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</si>
</sst>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39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sz val="11"/>
      <color indexed="8"/>
      <name val="Calibri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Calibri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0"/>
      <color indexed="8"/>
      <name val="Calibri"/>
      <family val="2"/>
    </font>
    <font>
      <b/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rgb="FF00000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Arial"/>
      <family val="2"/>
    </font>
    <font>
      <sz val="10"/>
      <color rgb="FF000000"/>
      <name val="Arial"/>
      <family val="2"/>
    </font>
    <font>
      <sz val="11"/>
      <color theme="0"/>
      <name val="Arial"/>
      <family val="2"/>
    </font>
    <font>
      <b/>
      <sz val="10"/>
      <color rgb="FF000000"/>
      <name val="Arial"/>
      <family val="2"/>
    </font>
    <font>
      <b/>
      <sz val="11"/>
      <color theme="0"/>
      <name val="Arial"/>
      <family val="2"/>
    </font>
    <font>
      <b/>
      <sz val="9"/>
      <color rgb="FF000000"/>
      <name val="Arial"/>
      <family val="2"/>
    </font>
    <font>
      <b/>
      <sz val="11"/>
      <color rgb="FF000000"/>
      <name val="Calibri"/>
      <family val="2"/>
    </font>
    <font>
      <sz val="11"/>
      <color theme="0"/>
      <name val="Calibri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  <font>
      <sz val="8"/>
      <name val="Arial"/>
      <family val="2"/>
    </font>
    <font>
      <sz val="10"/>
      <color theme="0"/>
      <name val="Arial"/>
      <family val="2"/>
    </font>
    <font>
      <sz val="8"/>
      <color theme="0"/>
      <name val="Arial"/>
      <family val="2"/>
    </font>
    <font>
      <sz val="10"/>
      <color rgb="FF000000"/>
      <name val="Calibri"/>
      <family val="2"/>
      <scheme val="minor"/>
    </font>
    <font>
      <b/>
      <sz val="11"/>
      <color theme="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D9D9D9"/>
      </patternFill>
    </fill>
    <fill>
      <patternFill patternType="solid">
        <fgColor theme="1"/>
        <bgColor indexed="64"/>
      </patternFill>
    </fill>
  </fills>
  <borders count="8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90">
    <xf numFmtId="0" fontId="0" fillId="0" borderId="0"/>
    <xf numFmtId="0" fontId="2" fillId="0" borderId="0"/>
    <xf numFmtId="0" fontId="15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7" fillId="0" borderId="0" applyNumberFormat="0" applyFont="0" applyBorder="0" applyProtection="0"/>
    <xf numFmtId="9" fontId="13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13" fillId="0" borderId="0" applyFont="0" applyFill="0" applyBorder="0" applyAlignment="0" applyProtection="0"/>
  </cellStyleXfs>
  <cellXfs count="252">
    <xf numFmtId="0" fontId="0" fillId="0" borderId="0" xfId="0"/>
    <xf numFmtId="0" fontId="19" fillId="0" borderId="0" xfId="0" applyFont="1"/>
    <xf numFmtId="3" fontId="20" fillId="0" borderId="1" xfId="0" applyNumberFormat="1" applyFont="1" applyBorder="1" applyAlignment="1">
      <alignment horizontal="center"/>
    </xf>
    <xf numFmtId="0" fontId="1" fillId="0" borderId="0" xfId="0" applyFont="1"/>
    <xf numFmtId="0" fontId="20" fillId="0" borderId="0" xfId="0" applyFont="1"/>
    <xf numFmtId="0" fontId="21" fillId="2" borderId="2" xfId="0" applyFont="1" applyFill="1" applyBorder="1" applyAlignment="1">
      <alignment horizontal="center"/>
    </xf>
    <xf numFmtId="0" fontId="22" fillId="0" borderId="0" xfId="0" applyFont="1" applyFill="1" applyBorder="1"/>
    <xf numFmtId="0" fontId="22" fillId="0" borderId="0" xfId="0" applyFont="1"/>
    <xf numFmtId="1" fontId="22" fillId="0" borderId="0" xfId="0" applyNumberFormat="1" applyFont="1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5" fillId="0" borderId="0" xfId="89" applyNumberFormat="1" applyFont="1" applyFill="1" applyBorder="1" applyAlignment="1">
      <alignment horizontal="center"/>
    </xf>
    <xf numFmtId="0" fontId="1" fillId="0" borderId="0" xfId="0" applyFont="1" applyFill="1" applyBorder="1"/>
    <xf numFmtId="0" fontId="6" fillId="0" borderId="0" xfId="0" applyFont="1" applyFill="1" applyBorder="1"/>
    <xf numFmtId="0" fontId="1" fillId="0" borderId="0" xfId="0" applyFont="1" applyFill="1" applyBorder="1" applyAlignment="1"/>
    <xf numFmtId="0" fontId="5" fillId="0" borderId="0" xfId="0" applyNumberFormat="1" applyFont="1" applyFill="1" applyBorder="1" applyAlignment="1">
      <alignment horizontal="center"/>
    </xf>
    <xf numFmtId="0" fontId="23" fillId="0" borderId="0" xfId="0" applyFont="1" applyFill="1" applyBorder="1" applyAlignment="1">
      <alignment horizontal="right"/>
    </xf>
    <xf numFmtId="0" fontId="23" fillId="0" borderId="0" xfId="0" applyFont="1" applyFill="1" applyBorder="1"/>
    <xf numFmtId="1" fontId="22" fillId="0" borderId="0" xfId="0" applyNumberFormat="1" applyFont="1"/>
    <xf numFmtId="0" fontId="22" fillId="0" borderId="0" xfId="0" applyFont="1" applyFill="1" applyBorder="1" applyAlignment="1">
      <alignment vertical="center" wrapText="1"/>
    </xf>
    <xf numFmtId="1" fontId="6" fillId="0" borderId="0" xfId="0" applyNumberFormat="1" applyFont="1" applyFill="1" applyBorder="1" applyAlignment="1">
      <alignment horizontal="center"/>
    </xf>
    <xf numFmtId="3" fontId="0" fillId="0" borderId="0" xfId="0" applyNumberFormat="1"/>
    <xf numFmtId="0" fontId="6" fillId="0" borderId="3" xfId="0" applyFont="1" applyFill="1" applyBorder="1"/>
    <xf numFmtId="0" fontId="6" fillId="0" borderId="4" xfId="0" applyFont="1" applyFill="1" applyBorder="1"/>
    <xf numFmtId="1" fontId="6" fillId="0" borderId="5" xfId="0" applyNumberFormat="1" applyFont="1" applyFill="1" applyBorder="1"/>
    <xf numFmtId="1" fontId="6" fillId="0" borderId="6" xfId="0" applyNumberFormat="1" applyFont="1" applyFill="1" applyBorder="1"/>
    <xf numFmtId="0" fontId="6" fillId="0" borderId="3" xfId="0" applyFont="1" applyFill="1" applyBorder="1" applyAlignment="1">
      <alignment vertical="center" wrapText="1"/>
    </xf>
    <xf numFmtId="1" fontId="6" fillId="0" borderId="4" xfId="0" applyNumberFormat="1" applyFont="1" applyFill="1" applyBorder="1" applyAlignment="1">
      <alignment horizontal="center"/>
    </xf>
    <xf numFmtId="1" fontId="6" fillId="0" borderId="3" xfId="0" applyNumberFormat="1" applyFont="1" applyFill="1" applyBorder="1" applyAlignment="1">
      <alignment horizontal="center"/>
    </xf>
    <xf numFmtId="1" fontId="6" fillId="0" borderId="7" xfId="0" applyNumberFormat="1" applyFont="1" applyFill="1" applyBorder="1" applyAlignment="1">
      <alignment horizontal="center"/>
    </xf>
    <xf numFmtId="0" fontId="6" fillId="0" borderId="8" xfId="0" applyFont="1" applyFill="1" applyBorder="1"/>
    <xf numFmtId="0" fontId="6" fillId="0" borderId="4" xfId="0" applyFont="1" applyFill="1" applyBorder="1" applyAlignment="1">
      <alignment vertical="center" wrapText="1"/>
    </xf>
    <xf numFmtId="0" fontId="6" fillId="0" borderId="9" xfId="0" applyFont="1" applyFill="1" applyBorder="1" applyAlignment="1">
      <alignment vertical="center" wrapText="1"/>
    </xf>
    <xf numFmtId="1" fontId="6" fillId="0" borderId="9" xfId="0" applyNumberFormat="1" applyFont="1" applyFill="1" applyBorder="1" applyAlignment="1">
      <alignment horizontal="center"/>
    </xf>
    <xf numFmtId="1" fontId="6" fillId="0" borderId="10" xfId="0" applyNumberFormat="1" applyFont="1" applyFill="1" applyBorder="1" applyAlignment="1">
      <alignment horizontal="center"/>
    </xf>
    <xf numFmtId="1" fontId="6" fillId="0" borderId="11" xfId="0" applyNumberFormat="1" applyFont="1" applyFill="1" applyBorder="1" applyAlignment="1">
      <alignment horizontal="center"/>
    </xf>
    <xf numFmtId="1" fontId="6" fillId="0" borderId="8" xfId="0" applyNumberFormat="1" applyFont="1" applyFill="1" applyBorder="1" applyAlignment="1">
      <alignment horizontal="center"/>
    </xf>
    <xf numFmtId="1" fontId="6" fillId="0" borderId="12" xfId="0" applyNumberFormat="1" applyFont="1" applyFill="1" applyBorder="1" applyAlignment="1">
      <alignment horizontal="center"/>
    </xf>
    <xf numFmtId="2" fontId="24" fillId="0" borderId="48" xfId="0" applyNumberFormat="1" applyFont="1" applyBorder="1" applyAlignment="1">
      <alignment horizontal="center"/>
    </xf>
    <xf numFmtId="2" fontId="24" fillId="0" borderId="51" xfId="0" applyNumberFormat="1" applyFont="1" applyBorder="1" applyAlignment="1">
      <alignment horizontal="center"/>
    </xf>
    <xf numFmtId="9" fontId="19" fillId="3" borderId="2" xfId="87" applyFont="1" applyFill="1" applyBorder="1" applyAlignment="1">
      <alignment horizontal="center"/>
    </xf>
    <xf numFmtId="0" fontId="19" fillId="3" borderId="2" xfId="0" applyFont="1" applyFill="1" applyBorder="1"/>
    <xf numFmtId="0" fontId="19" fillId="3" borderId="2" xfId="0" applyFont="1" applyFill="1" applyBorder="1" applyAlignment="1">
      <alignment horizontal="center" vertical="center"/>
    </xf>
    <xf numFmtId="0" fontId="21" fillId="0" borderId="0" xfId="0" applyFont="1"/>
    <xf numFmtId="0" fontId="21" fillId="0" borderId="0" xfId="86" applyFont="1"/>
    <xf numFmtId="0" fontId="24" fillId="0" borderId="0" xfId="0" applyFont="1" applyAlignment="1">
      <alignment horizontal="center"/>
    </xf>
    <xf numFmtId="0" fontId="24" fillId="0" borderId="0" xfId="0" applyFont="1"/>
    <xf numFmtId="0" fontId="25" fillId="0" borderId="0" xfId="0" applyFont="1"/>
    <xf numFmtId="0" fontId="26" fillId="0" borderId="0" xfId="0" applyFont="1"/>
    <xf numFmtId="0" fontId="1" fillId="0" borderId="0" xfId="0" applyFont="1" applyAlignment="1">
      <alignment horizontal="center"/>
    </xf>
    <xf numFmtId="1" fontId="24" fillId="0" borderId="0" xfId="0" applyNumberFormat="1" applyFont="1" applyAlignment="1">
      <alignment horizontal="center"/>
    </xf>
    <xf numFmtId="0" fontId="24" fillId="0" borderId="0" xfId="0" applyFont="1" applyAlignment="1">
      <alignment horizontal="left"/>
    </xf>
    <xf numFmtId="0" fontId="20" fillId="0" borderId="13" xfId="0" applyFont="1" applyBorder="1"/>
    <xf numFmtId="0" fontId="20" fillId="0" borderId="14" xfId="0" applyFont="1" applyBorder="1"/>
    <xf numFmtId="0" fontId="20" fillId="0" borderId="15" xfId="0" applyFont="1" applyBorder="1"/>
    <xf numFmtId="17" fontId="21" fillId="4" borderId="52" xfId="0" applyNumberFormat="1" applyFont="1" applyFill="1" applyBorder="1" applyAlignment="1">
      <alignment horizontal="center" vertical="center"/>
    </xf>
    <xf numFmtId="1" fontId="21" fillId="0" borderId="53" xfId="0" applyNumberFormat="1" applyFont="1" applyBorder="1" applyAlignment="1">
      <alignment horizontal="center" vertical="center"/>
    </xf>
    <xf numFmtId="0" fontId="24" fillId="0" borderId="1" xfId="0" applyFont="1" applyBorder="1" applyAlignment="1">
      <alignment horizontal="center"/>
    </xf>
    <xf numFmtId="0" fontId="24" fillId="0" borderId="0" xfId="0" applyFont="1" applyAlignment="1">
      <alignment horizontal="center" vertical="center"/>
    </xf>
    <xf numFmtId="0" fontId="21" fillId="0" borderId="0" xfId="86" applyFont="1" applyAlignment="1">
      <alignment horizontal="center" vertical="center"/>
    </xf>
    <xf numFmtId="1" fontId="24" fillId="0" borderId="0" xfId="0" applyNumberFormat="1" applyFont="1"/>
    <xf numFmtId="0" fontId="21" fillId="0" borderId="0" xfId="0" applyFont="1" applyAlignment="1">
      <alignment horizontal="center" vertical="center"/>
    </xf>
    <xf numFmtId="17" fontId="21" fillId="4" borderId="54" xfId="0" applyNumberFormat="1" applyFont="1" applyFill="1" applyBorder="1" applyAlignment="1">
      <alignment horizontal="center" vertical="center"/>
    </xf>
    <xf numFmtId="2" fontId="26" fillId="0" borderId="0" xfId="0" applyNumberFormat="1" applyFont="1"/>
    <xf numFmtId="0" fontId="25" fillId="0" borderId="0" xfId="0" applyFont="1" applyAlignment="1">
      <alignment horizontal="center" vertical="center"/>
    </xf>
    <xf numFmtId="17" fontId="21" fillId="4" borderId="21" xfId="0" applyNumberFormat="1" applyFont="1" applyFill="1" applyBorder="1" applyAlignment="1">
      <alignment horizontal="center" vertical="center"/>
    </xf>
    <xf numFmtId="0" fontId="24" fillId="0" borderId="22" xfId="0" applyFont="1" applyBorder="1" applyAlignment="1">
      <alignment horizontal="center"/>
    </xf>
    <xf numFmtId="0" fontId="26" fillId="0" borderId="0" xfId="0" applyFont="1" applyAlignment="1">
      <alignment horizontal="left"/>
    </xf>
    <xf numFmtId="0" fontId="26" fillId="0" borderId="0" xfId="0" applyFont="1" applyAlignment="1">
      <alignment horizontal="center" vertical="center"/>
    </xf>
    <xf numFmtId="17" fontId="21" fillId="4" borderId="2" xfId="0" applyNumberFormat="1" applyFont="1" applyFill="1" applyBorder="1" applyAlignment="1">
      <alignment horizontal="center" vertical="center"/>
    </xf>
    <xf numFmtId="0" fontId="14" fillId="0" borderId="0" xfId="0" applyFont="1"/>
    <xf numFmtId="1" fontId="26" fillId="0" borderId="0" xfId="0" applyNumberFormat="1" applyFont="1"/>
    <xf numFmtId="3" fontId="19" fillId="3" borderId="23" xfId="0" applyNumberFormat="1" applyFont="1" applyFill="1" applyBorder="1" applyAlignment="1">
      <alignment horizontal="center" vertical="center" wrapText="1"/>
    </xf>
    <xf numFmtId="9" fontId="20" fillId="0" borderId="24" xfId="87" applyFont="1" applyBorder="1" applyAlignment="1">
      <alignment horizontal="center"/>
    </xf>
    <xf numFmtId="9" fontId="20" fillId="0" borderId="25" xfId="87" applyFont="1" applyBorder="1" applyAlignment="1">
      <alignment horizontal="center"/>
    </xf>
    <xf numFmtId="9" fontId="20" fillId="0" borderId="26" xfId="87" applyFont="1" applyBorder="1" applyAlignment="1">
      <alignment horizontal="center"/>
    </xf>
    <xf numFmtId="0" fontId="19" fillId="3" borderId="27" xfId="0" applyFont="1" applyFill="1" applyBorder="1" applyAlignment="1">
      <alignment horizontal="center" vertical="center"/>
    </xf>
    <xf numFmtId="0" fontId="19" fillId="3" borderId="28" xfId="0" applyFont="1" applyFill="1" applyBorder="1" applyAlignment="1">
      <alignment horizontal="center" vertical="center"/>
    </xf>
    <xf numFmtId="0" fontId="19" fillId="3" borderId="29" xfId="0" applyFont="1" applyFill="1" applyBorder="1" applyAlignment="1">
      <alignment horizontal="center" vertical="center"/>
    </xf>
    <xf numFmtId="0" fontId="19" fillId="3" borderId="30" xfId="0" applyFont="1" applyFill="1" applyBorder="1"/>
    <xf numFmtId="3" fontId="19" fillId="3" borderId="31" xfId="0" applyNumberFormat="1" applyFont="1" applyFill="1" applyBorder="1"/>
    <xf numFmtId="3" fontId="19" fillId="3" borderId="32" xfId="0" applyNumberFormat="1" applyFont="1" applyFill="1" applyBorder="1" applyAlignment="1">
      <alignment horizontal="center"/>
    </xf>
    <xf numFmtId="0" fontId="20" fillId="0" borderId="1" xfId="0" applyFont="1" applyBorder="1"/>
    <xf numFmtId="0" fontId="20" fillId="0" borderId="33" xfId="0" applyFont="1" applyBorder="1"/>
    <xf numFmtId="0" fontId="20" fillId="0" borderId="16" xfId="0" applyFont="1" applyBorder="1"/>
    <xf numFmtId="3" fontId="20" fillId="0" borderId="16" xfId="0" applyNumberFormat="1" applyFont="1" applyBorder="1" applyAlignment="1">
      <alignment horizontal="center"/>
    </xf>
    <xf numFmtId="3" fontId="20" fillId="0" borderId="17" xfId="0" applyNumberFormat="1" applyFont="1" applyBorder="1" applyAlignment="1">
      <alignment horizontal="center"/>
    </xf>
    <xf numFmtId="0" fontId="20" fillId="0" borderId="22" xfId="0" applyFont="1" applyBorder="1"/>
    <xf numFmtId="3" fontId="20" fillId="0" borderId="18" xfId="0" applyNumberFormat="1" applyFont="1" applyBorder="1" applyAlignment="1">
      <alignment horizontal="center"/>
    </xf>
    <xf numFmtId="0" fontId="20" fillId="0" borderId="34" xfId="0" applyFont="1" applyBorder="1"/>
    <xf numFmtId="0" fontId="20" fillId="0" borderId="19" xfId="0" applyFont="1" applyBorder="1"/>
    <xf numFmtId="3" fontId="20" fillId="0" borderId="19" xfId="0" applyNumberFormat="1" applyFont="1" applyBorder="1" applyAlignment="1">
      <alignment horizontal="center"/>
    </xf>
    <xf numFmtId="3" fontId="20" fillId="0" borderId="20" xfId="0" applyNumberFormat="1" applyFont="1" applyBorder="1" applyAlignment="1">
      <alignment horizontal="center"/>
    </xf>
    <xf numFmtId="0" fontId="21" fillId="2" borderId="56" xfId="0" applyFont="1" applyFill="1" applyBorder="1" applyAlignment="1">
      <alignment horizontal="center"/>
    </xf>
    <xf numFmtId="0" fontId="21" fillId="2" borderId="52" xfId="0" applyFont="1" applyFill="1" applyBorder="1" applyAlignment="1">
      <alignment horizontal="center"/>
    </xf>
    <xf numFmtId="17" fontId="21" fillId="0" borderId="35" xfId="0" applyNumberFormat="1" applyFont="1" applyBorder="1" applyAlignment="1">
      <alignment horizontal="center"/>
    </xf>
    <xf numFmtId="17" fontId="21" fillId="0" borderId="36" xfId="0" applyNumberFormat="1" applyFont="1" applyBorder="1" applyAlignment="1">
      <alignment horizontal="center"/>
    </xf>
    <xf numFmtId="17" fontId="21" fillId="0" borderId="37" xfId="0" applyNumberFormat="1" applyFont="1" applyBorder="1" applyAlignment="1">
      <alignment horizontal="center"/>
    </xf>
    <xf numFmtId="0" fontId="18" fillId="0" borderId="2" xfId="0" applyFont="1" applyBorder="1" applyAlignment="1">
      <alignment horizontal="right"/>
    </xf>
    <xf numFmtId="3" fontId="0" fillId="0" borderId="39" xfId="0" applyNumberFormat="1" applyBorder="1"/>
    <xf numFmtId="0" fontId="27" fillId="0" borderId="0" xfId="0" applyFont="1"/>
    <xf numFmtId="1" fontId="1" fillId="0" borderId="0" xfId="0" applyNumberFormat="1" applyFont="1" applyAlignment="1">
      <alignment horizontal="center"/>
    </xf>
    <xf numFmtId="0" fontId="28" fillId="0" borderId="0" xfId="0" applyFont="1" applyAlignment="1">
      <alignment horizontal="center"/>
    </xf>
    <xf numFmtId="0" fontId="18" fillId="0" borderId="35" xfId="0" applyFont="1" applyBorder="1" applyAlignment="1">
      <alignment horizontal="center"/>
    </xf>
    <xf numFmtId="0" fontId="0" fillId="0" borderId="35" xfId="0" applyBorder="1" applyAlignment="1">
      <alignment horizontal="center"/>
    </xf>
    <xf numFmtId="0" fontId="18" fillId="0" borderId="36" xfId="0" applyFont="1" applyBorder="1" applyAlignment="1">
      <alignment horizontal="center"/>
    </xf>
    <xf numFmtId="2" fontId="0" fillId="0" borderId="36" xfId="0" applyNumberFormat="1" applyBorder="1"/>
    <xf numFmtId="0" fontId="18" fillId="0" borderId="40" xfId="0" applyFont="1" applyBorder="1" applyAlignment="1">
      <alignment horizontal="center"/>
    </xf>
    <xf numFmtId="0" fontId="21" fillId="4" borderId="2" xfId="0" applyFont="1" applyFill="1" applyBorder="1" applyAlignment="1">
      <alignment horizontal="center" vertical="center"/>
    </xf>
    <xf numFmtId="17" fontId="21" fillId="4" borderId="55" xfId="0" applyNumberFormat="1" applyFont="1" applyFill="1" applyBorder="1" applyAlignment="1">
      <alignment horizontal="center" vertical="center"/>
    </xf>
    <xf numFmtId="17" fontId="21" fillId="4" borderId="38" xfId="0" applyNumberFormat="1" applyFont="1" applyFill="1" applyBorder="1" applyAlignment="1">
      <alignment horizontal="center" vertical="center"/>
    </xf>
    <xf numFmtId="1" fontId="29" fillId="4" borderId="57" xfId="0" applyNumberFormat="1" applyFont="1" applyFill="1" applyBorder="1" applyAlignment="1">
      <alignment horizontal="center" vertical="center" wrapText="1"/>
    </xf>
    <xf numFmtId="0" fontId="21" fillId="0" borderId="58" xfId="0" applyFont="1" applyBorder="1" applyAlignment="1">
      <alignment horizontal="center" vertical="center"/>
    </xf>
    <xf numFmtId="1" fontId="21" fillId="0" borderId="14" xfId="0" applyNumberFormat="1" applyFont="1" applyBorder="1" applyAlignment="1">
      <alignment horizontal="center"/>
    </xf>
    <xf numFmtId="2" fontId="30" fillId="5" borderId="35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21" fillId="0" borderId="59" xfId="0" applyFont="1" applyBorder="1" applyAlignment="1">
      <alignment horizontal="center" vertical="center"/>
    </xf>
    <xf numFmtId="1" fontId="21" fillId="0" borderId="13" xfId="0" applyNumberFormat="1" applyFont="1" applyBorder="1" applyAlignment="1">
      <alignment horizontal="center"/>
    </xf>
    <xf numFmtId="0" fontId="21" fillId="0" borderId="42" xfId="0" applyFont="1" applyBorder="1" applyAlignment="1">
      <alignment horizontal="center" vertical="center"/>
    </xf>
    <xf numFmtId="1" fontId="21" fillId="0" borderId="15" xfId="0" applyNumberFormat="1" applyFont="1" applyBorder="1" applyAlignment="1">
      <alignment horizontal="center"/>
    </xf>
    <xf numFmtId="0" fontId="21" fillId="4" borderId="2" xfId="0" applyFont="1" applyFill="1" applyBorder="1" applyAlignment="1">
      <alignment horizontal="right"/>
    </xf>
    <xf numFmtId="2" fontId="24" fillId="0" borderId="0" xfId="0" applyNumberFormat="1" applyFont="1" applyAlignment="1">
      <alignment horizontal="center"/>
    </xf>
    <xf numFmtId="2" fontId="30" fillId="5" borderId="2" xfId="0" applyNumberFormat="1" applyFont="1" applyFill="1" applyBorder="1" applyAlignment="1">
      <alignment horizontal="center" vertical="center"/>
    </xf>
    <xf numFmtId="17" fontId="26" fillId="0" borderId="0" xfId="0" applyNumberFormat="1" applyFont="1"/>
    <xf numFmtId="17" fontId="21" fillId="4" borderId="62" xfId="0" applyNumberFormat="1" applyFont="1" applyFill="1" applyBorder="1" applyAlignment="1">
      <alignment horizontal="center" vertical="center"/>
    </xf>
    <xf numFmtId="1" fontId="29" fillId="6" borderId="56" xfId="0" applyNumberFormat="1" applyFont="1" applyFill="1" applyBorder="1" applyAlignment="1">
      <alignment horizontal="center" vertical="center" wrapText="1"/>
    </xf>
    <xf numFmtId="0" fontId="21" fillId="4" borderId="43" xfId="0" applyFont="1" applyFill="1" applyBorder="1" applyAlignment="1">
      <alignment horizontal="center"/>
    </xf>
    <xf numFmtId="0" fontId="21" fillId="4" borderId="55" xfId="0" applyFont="1" applyFill="1" applyBorder="1" applyAlignment="1">
      <alignment horizontal="center"/>
    </xf>
    <xf numFmtId="0" fontId="21" fillId="4" borderId="60" xfId="0" applyFont="1" applyFill="1" applyBorder="1" applyAlignment="1">
      <alignment horizontal="center"/>
    </xf>
    <xf numFmtId="0" fontId="21" fillId="4" borderId="61" xfId="0" applyFont="1" applyFill="1" applyBorder="1" applyAlignment="1">
      <alignment horizontal="center"/>
    </xf>
    <xf numFmtId="0" fontId="21" fillId="4" borderId="2" xfId="0" applyFont="1" applyFill="1" applyBorder="1" applyAlignment="1">
      <alignment horizontal="center"/>
    </xf>
    <xf numFmtId="0" fontId="21" fillId="4" borderId="21" xfId="0" applyFont="1" applyFill="1" applyBorder="1" applyAlignment="1">
      <alignment horizontal="center"/>
    </xf>
    <xf numFmtId="1" fontId="21" fillId="4" borderId="2" xfId="0" applyNumberFormat="1" applyFont="1" applyFill="1" applyBorder="1" applyAlignment="1">
      <alignment horizontal="center"/>
    </xf>
    <xf numFmtId="1" fontId="21" fillId="4" borderId="54" xfId="0" applyNumberFormat="1" applyFont="1" applyFill="1" applyBorder="1" applyAlignment="1">
      <alignment horizontal="center" vertical="center"/>
    </xf>
    <xf numFmtId="1" fontId="21" fillId="6" borderId="61" xfId="0" applyNumberFormat="1" applyFont="1" applyFill="1" applyBorder="1" applyAlignment="1">
      <alignment horizontal="center" vertical="center"/>
    </xf>
    <xf numFmtId="1" fontId="1" fillId="0" borderId="0" xfId="0" applyNumberFormat="1" applyFont="1"/>
    <xf numFmtId="0" fontId="1" fillId="0" borderId="0" xfId="0" applyFont="1" applyAlignment="1">
      <alignment horizontal="left"/>
    </xf>
    <xf numFmtId="2" fontId="1" fillId="0" borderId="0" xfId="0" applyNumberFormat="1" applyFont="1" applyAlignment="1">
      <alignment horizontal="center"/>
    </xf>
    <xf numFmtId="0" fontId="31" fillId="0" borderId="0" xfId="0" applyFont="1"/>
    <xf numFmtId="1" fontId="31" fillId="0" borderId="0" xfId="0" applyNumberFormat="1" applyFont="1"/>
    <xf numFmtId="2" fontId="31" fillId="0" borderId="0" xfId="0" applyNumberFormat="1" applyFont="1"/>
    <xf numFmtId="0" fontId="28" fillId="0" borderId="0" xfId="0" applyFont="1"/>
    <xf numFmtId="1" fontId="21" fillId="0" borderId="63" xfId="0" applyNumberFormat="1" applyFont="1" applyBorder="1" applyAlignment="1">
      <alignment horizontal="center"/>
    </xf>
    <xf numFmtId="1" fontId="21" fillId="0" borderId="64" xfId="0" applyNumberFormat="1" applyFont="1" applyBorder="1" applyAlignment="1">
      <alignment horizontal="center"/>
    </xf>
    <xf numFmtId="1" fontId="21" fillId="0" borderId="65" xfId="0" applyNumberFormat="1" applyFont="1" applyBorder="1" applyAlignment="1">
      <alignment horizontal="center"/>
    </xf>
    <xf numFmtId="1" fontId="21" fillId="0" borderId="66" xfId="0" applyNumberFormat="1" applyFont="1" applyBorder="1" applyAlignment="1">
      <alignment horizontal="center"/>
    </xf>
    <xf numFmtId="0" fontId="21" fillId="4" borderId="67" xfId="0" applyFont="1" applyFill="1" applyBorder="1" applyAlignment="1">
      <alignment horizontal="center" vertical="center"/>
    </xf>
    <xf numFmtId="0" fontId="21" fillId="4" borderId="68" xfId="0" applyFont="1" applyFill="1" applyBorder="1" applyAlignment="1">
      <alignment horizontal="center" vertical="center"/>
    </xf>
    <xf numFmtId="0" fontId="21" fillId="4" borderId="69" xfId="0" applyFont="1" applyFill="1" applyBorder="1" applyAlignment="1">
      <alignment horizontal="center" vertical="center"/>
    </xf>
    <xf numFmtId="0" fontId="21" fillId="4" borderId="70" xfId="0" applyFont="1" applyFill="1" applyBorder="1" applyAlignment="1">
      <alignment horizontal="center" vertical="center"/>
    </xf>
    <xf numFmtId="0" fontId="21" fillId="4" borderId="71" xfId="0" applyFont="1" applyFill="1" applyBorder="1" applyAlignment="1">
      <alignment horizontal="center" vertical="center"/>
    </xf>
    <xf numFmtId="1" fontId="21" fillId="4" borderId="42" xfId="0" applyNumberFormat="1" applyFont="1" applyFill="1" applyBorder="1" applyAlignment="1">
      <alignment horizontal="center" vertical="center"/>
    </xf>
    <xf numFmtId="1" fontId="21" fillId="4" borderId="67" xfId="0" applyNumberFormat="1" applyFont="1" applyFill="1" applyBorder="1" applyAlignment="1">
      <alignment horizontal="center"/>
    </xf>
    <xf numFmtId="1" fontId="21" fillId="6" borderId="72" xfId="0" applyNumberFormat="1" applyFont="1" applyFill="1" applyBorder="1" applyAlignment="1">
      <alignment horizontal="center"/>
    </xf>
    <xf numFmtId="2" fontId="0" fillId="0" borderId="40" xfId="0" applyNumberFormat="1" applyBorder="1"/>
    <xf numFmtId="0" fontId="0" fillId="0" borderId="37" xfId="0" applyBorder="1"/>
    <xf numFmtId="3" fontId="0" fillId="0" borderId="35" xfId="0" applyNumberFormat="1" applyBorder="1"/>
    <xf numFmtId="3" fontId="0" fillId="0" borderId="36" xfId="0" applyNumberFormat="1" applyBorder="1"/>
    <xf numFmtId="3" fontId="0" fillId="0" borderId="40" xfId="0" applyNumberFormat="1" applyBorder="1"/>
    <xf numFmtId="0" fontId="26" fillId="0" borderId="0" xfId="0" applyFont="1" applyFill="1" applyBorder="1" applyAlignment="1">
      <alignment horizontal="center"/>
    </xf>
    <xf numFmtId="3" fontId="14" fillId="0" borderId="0" xfId="0" applyNumberFormat="1" applyFont="1" applyBorder="1"/>
    <xf numFmtId="0" fontId="14" fillId="0" borderId="0" xfId="0" applyFont="1" applyBorder="1" applyAlignment="1">
      <alignment horizontal="center"/>
    </xf>
    <xf numFmtId="0" fontId="28" fillId="0" borderId="0" xfId="0" applyFont="1" applyFill="1" applyBorder="1" applyAlignment="1">
      <alignment horizontal="center"/>
    </xf>
    <xf numFmtId="2" fontId="14" fillId="0" borderId="0" xfId="0" applyNumberFormat="1" applyFont="1" applyBorder="1" applyAlignment="1">
      <alignment horizontal="center"/>
    </xf>
    <xf numFmtId="3" fontId="14" fillId="0" borderId="0" xfId="0" applyNumberFormat="1" applyFont="1"/>
    <xf numFmtId="0" fontId="0" fillId="0" borderId="0" xfId="0" applyFont="1"/>
    <xf numFmtId="0" fontId="18" fillId="0" borderId="40" xfId="0" applyFont="1" applyFill="1" applyBorder="1" applyAlignment="1">
      <alignment horizontal="center"/>
    </xf>
    <xf numFmtId="3" fontId="0" fillId="0" borderId="2" xfId="0" applyNumberFormat="1" applyBorder="1"/>
    <xf numFmtId="3" fontId="24" fillId="0" borderId="47" xfId="0" applyNumberFormat="1" applyFont="1" applyFill="1" applyBorder="1" applyAlignment="1">
      <alignment horizontal="center"/>
    </xf>
    <xf numFmtId="3" fontId="24" fillId="0" borderId="49" xfId="0" applyNumberFormat="1" applyFont="1" applyFill="1" applyBorder="1" applyAlignment="1">
      <alignment horizontal="center"/>
    </xf>
    <xf numFmtId="3" fontId="24" fillId="0" borderId="50" xfId="0" applyNumberFormat="1" applyFont="1" applyFill="1" applyBorder="1" applyAlignment="1">
      <alignment horizontal="center"/>
    </xf>
    <xf numFmtId="3" fontId="20" fillId="0" borderId="38" xfId="0" applyNumberFormat="1" applyFont="1" applyBorder="1" applyAlignment="1">
      <alignment horizontal="center"/>
    </xf>
    <xf numFmtId="3" fontId="20" fillId="0" borderId="39" xfId="0" applyNumberFormat="1" applyFont="1" applyBorder="1" applyAlignment="1">
      <alignment horizontal="center"/>
    </xf>
    <xf numFmtId="0" fontId="20" fillId="0" borderId="0" xfId="0" applyFont="1" applyAlignment="1">
      <alignment horizontal="center" vertical="center"/>
    </xf>
    <xf numFmtId="0" fontId="32" fillId="0" borderId="0" xfId="0" applyFont="1" applyAlignment="1">
      <alignment wrapText="1"/>
    </xf>
    <xf numFmtId="0" fontId="32" fillId="0" borderId="0" xfId="0" applyFont="1" applyAlignment="1">
      <alignment horizontal="center" vertical="center" wrapText="1"/>
    </xf>
    <xf numFmtId="0" fontId="32" fillId="0" borderId="0" xfId="0" applyFont="1"/>
    <xf numFmtId="0" fontId="32" fillId="0" borderId="0" xfId="0" applyFont="1" applyAlignment="1">
      <alignment horizontal="center" vertical="center"/>
    </xf>
    <xf numFmtId="1" fontId="20" fillId="0" borderId="0" xfId="0" applyNumberFormat="1" applyFont="1"/>
    <xf numFmtId="0" fontId="37" fillId="0" borderId="1" xfId="0" applyFont="1" applyBorder="1"/>
    <xf numFmtId="0" fontId="37" fillId="0" borderId="1" xfId="0" applyFont="1" applyBorder="1" applyAlignment="1">
      <alignment horizontal="left"/>
    </xf>
    <xf numFmtId="0" fontId="0" fillId="0" borderId="45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1" fontId="0" fillId="0" borderId="1" xfId="0" applyNumberFormat="1" applyBorder="1" applyAlignment="1">
      <alignment horizontal="center" vertical="center"/>
    </xf>
    <xf numFmtId="0" fontId="17" fillId="0" borderId="1" xfId="76" applyFont="1" applyBorder="1" applyAlignment="1">
      <alignment horizontal="center" vertical="center"/>
    </xf>
    <xf numFmtId="0" fontId="19" fillId="4" borderId="2" xfId="0" applyFont="1" applyFill="1" applyBorder="1" applyAlignment="1">
      <alignment horizontal="right"/>
    </xf>
    <xf numFmtId="0" fontId="19" fillId="4" borderId="43" xfId="0" applyFont="1" applyFill="1" applyBorder="1" applyAlignment="1">
      <alignment horizontal="center" vertical="center"/>
    </xf>
    <xf numFmtId="0" fontId="19" fillId="4" borderId="55" xfId="0" applyFont="1" applyFill="1" applyBorder="1" applyAlignment="1">
      <alignment horizontal="center" vertical="center"/>
    </xf>
    <xf numFmtId="0" fontId="19" fillId="4" borderId="60" xfId="0" applyFont="1" applyFill="1" applyBorder="1" applyAlignment="1">
      <alignment horizontal="center" vertical="center"/>
    </xf>
    <xf numFmtId="1" fontId="19" fillId="4" borderId="60" xfId="0" applyNumberFormat="1" applyFont="1" applyFill="1" applyBorder="1" applyAlignment="1">
      <alignment horizontal="center"/>
    </xf>
    <xf numFmtId="1" fontId="19" fillId="6" borderId="61" xfId="0" applyNumberFormat="1" applyFont="1" applyFill="1" applyBorder="1" applyAlignment="1">
      <alignment horizontal="center"/>
    </xf>
    <xf numFmtId="2" fontId="38" fillId="5" borderId="2" xfId="0" applyNumberFormat="1" applyFont="1" applyFill="1" applyBorder="1" applyAlignment="1">
      <alignment horizontal="center" vertical="center"/>
    </xf>
    <xf numFmtId="0" fontId="26" fillId="0" borderId="0" xfId="0" applyFont="1" applyFill="1"/>
    <xf numFmtId="0" fontId="26" fillId="0" borderId="0" xfId="0" applyFont="1" applyFill="1" applyAlignment="1">
      <alignment horizontal="center" vertical="center"/>
    </xf>
    <xf numFmtId="2" fontId="26" fillId="0" borderId="0" xfId="0" applyNumberFormat="1" applyFont="1" applyFill="1"/>
    <xf numFmtId="0" fontId="35" fillId="0" borderId="0" xfId="0" applyFont="1" applyFill="1" applyAlignment="1">
      <alignment horizontal="center" vertical="center" wrapText="1"/>
    </xf>
    <xf numFmtId="0" fontId="35" fillId="0" borderId="0" xfId="0" applyFont="1" applyFill="1" applyAlignment="1">
      <alignment wrapText="1"/>
    </xf>
    <xf numFmtId="1" fontId="26" fillId="0" borderId="0" xfId="0" applyNumberFormat="1" applyFont="1" applyFill="1"/>
    <xf numFmtId="0" fontId="35" fillId="0" borderId="0" xfId="0" applyFont="1" applyFill="1"/>
    <xf numFmtId="0" fontId="35" fillId="0" borderId="0" xfId="0" applyFont="1" applyFill="1" applyAlignment="1">
      <alignment horizontal="center" vertical="center"/>
    </xf>
    <xf numFmtId="0" fontId="36" fillId="0" borderId="0" xfId="0" applyFont="1" applyFill="1"/>
    <xf numFmtId="0" fontId="5" fillId="0" borderId="0" xfId="0" applyFont="1"/>
    <xf numFmtId="17" fontId="1" fillId="0" borderId="0" xfId="0" applyNumberFormat="1" applyFont="1"/>
    <xf numFmtId="0" fontId="1" fillId="0" borderId="0" xfId="0" applyFont="1" applyAlignment="1">
      <alignment horizontal="center" vertical="center"/>
    </xf>
    <xf numFmtId="0" fontId="24" fillId="0" borderId="73" xfId="0" applyFont="1" applyBorder="1" applyAlignment="1">
      <alignment horizontal="left"/>
    </xf>
    <xf numFmtId="1" fontId="24" fillId="0" borderId="41" xfId="0" applyNumberFormat="1" applyFont="1" applyBorder="1" applyAlignment="1">
      <alignment horizontal="center"/>
    </xf>
    <xf numFmtId="17" fontId="21" fillId="4" borderId="74" xfId="0" applyNumberFormat="1" applyFont="1" applyFill="1" applyBorder="1" applyAlignment="1">
      <alignment horizontal="center" vertical="center"/>
    </xf>
    <xf numFmtId="17" fontId="21" fillId="4" borderId="75" xfId="0" applyNumberFormat="1" applyFont="1" applyFill="1" applyBorder="1" applyAlignment="1">
      <alignment horizontal="center" vertical="center"/>
    </xf>
    <xf numFmtId="17" fontId="21" fillId="4" borderId="76" xfId="0" applyNumberFormat="1" applyFont="1" applyFill="1" applyBorder="1" applyAlignment="1">
      <alignment horizontal="center" vertical="center"/>
    </xf>
    <xf numFmtId="17" fontId="21" fillId="4" borderId="57" xfId="0" applyNumberFormat="1" applyFont="1" applyFill="1" applyBorder="1" applyAlignment="1">
      <alignment horizontal="center" vertical="center"/>
    </xf>
    <xf numFmtId="1" fontId="21" fillId="0" borderId="58" xfId="0" applyNumberFormat="1" applyFont="1" applyBorder="1" applyAlignment="1">
      <alignment horizontal="center" vertical="center"/>
    </xf>
    <xf numFmtId="1" fontId="21" fillId="0" borderId="59" xfId="0" applyNumberFormat="1" applyFont="1" applyBorder="1" applyAlignment="1">
      <alignment horizontal="center" vertical="center"/>
    </xf>
    <xf numFmtId="1" fontId="21" fillId="0" borderId="42" xfId="0" applyNumberFormat="1" applyFont="1" applyBorder="1" applyAlignment="1">
      <alignment horizontal="center" vertical="center"/>
    </xf>
    <xf numFmtId="17" fontId="21" fillId="4" borderId="43" xfId="0" applyNumberFormat="1" applyFont="1" applyFill="1" applyBorder="1" applyAlignment="1">
      <alignment horizontal="center" vertical="center"/>
    </xf>
    <xf numFmtId="0" fontId="24" fillId="0" borderId="35" xfId="0" applyFont="1" applyBorder="1" applyAlignment="1">
      <alignment horizontal="left"/>
    </xf>
    <xf numFmtId="1" fontId="24" fillId="0" borderId="77" xfId="0" applyNumberFormat="1" applyFont="1" applyBorder="1"/>
    <xf numFmtId="1" fontId="24" fillId="0" borderId="78" xfId="0" applyNumberFormat="1" applyFont="1" applyBorder="1" applyAlignment="1">
      <alignment horizontal="center"/>
    </xf>
    <xf numFmtId="1" fontId="24" fillId="0" borderId="78" xfId="0" applyNumberFormat="1" applyFont="1" applyBorder="1" applyAlignment="1">
      <alignment horizontal="center" vertical="center"/>
    </xf>
    <xf numFmtId="1" fontId="24" fillId="0" borderId="79" xfId="0" applyNumberFormat="1" applyFont="1" applyBorder="1" applyAlignment="1">
      <alignment horizontal="center"/>
    </xf>
    <xf numFmtId="0" fontId="25" fillId="0" borderId="36" xfId="0" applyFont="1" applyBorder="1" applyAlignment="1">
      <alignment horizontal="left"/>
    </xf>
    <xf numFmtId="1" fontId="24" fillId="0" borderId="45" xfId="0" applyNumberFormat="1" applyFont="1" applyBorder="1"/>
    <xf numFmtId="1" fontId="24" fillId="0" borderId="1" xfId="0" applyNumberFormat="1" applyFont="1" applyBorder="1" applyAlignment="1">
      <alignment horizontal="center"/>
    </xf>
    <xf numFmtId="0" fontId="24" fillId="0" borderId="36" xfId="0" applyFont="1" applyBorder="1" applyAlignment="1">
      <alignment horizontal="left"/>
    </xf>
    <xf numFmtId="1" fontId="24" fillId="7" borderId="45" xfId="0" applyNumberFormat="1" applyFont="1" applyFill="1" applyBorder="1" applyAlignment="1">
      <alignment horizontal="center"/>
    </xf>
    <xf numFmtId="1" fontId="24" fillId="7" borderId="1" xfId="0" applyNumberFormat="1" applyFont="1" applyFill="1" applyBorder="1" applyAlignment="1">
      <alignment horizontal="center"/>
    </xf>
    <xf numFmtId="1" fontId="24" fillId="0" borderId="1" xfId="0" applyNumberFormat="1" applyFont="1" applyBorder="1" applyAlignment="1">
      <alignment horizontal="center" vertical="center"/>
    </xf>
    <xf numFmtId="1" fontId="24" fillId="7" borderId="41" xfId="0" applyNumberFormat="1" applyFont="1" applyFill="1" applyBorder="1" applyAlignment="1">
      <alignment horizontal="center"/>
    </xf>
    <xf numFmtId="0" fontId="24" fillId="0" borderId="37" xfId="0" applyFont="1" applyBorder="1" applyAlignment="1">
      <alignment horizontal="left"/>
    </xf>
    <xf numFmtId="1" fontId="24" fillId="0" borderId="80" xfId="0" applyNumberFormat="1" applyFont="1" applyBorder="1"/>
    <xf numFmtId="1" fontId="24" fillId="0" borderId="81" xfId="0" applyNumberFormat="1" applyFont="1" applyBorder="1" applyAlignment="1">
      <alignment horizontal="center"/>
    </xf>
    <xf numFmtId="1" fontId="24" fillId="0" borderId="82" xfId="0" applyNumberFormat="1" applyFont="1" applyBorder="1" applyAlignment="1">
      <alignment horizontal="center"/>
    </xf>
    <xf numFmtId="0" fontId="26" fillId="0" borderId="0" xfId="0" applyFont="1" applyAlignment="1">
      <alignment horizontal="center"/>
    </xf>
    <xf numFmtId="1" fontId="26" fillId="0" borderId="0" xfId="0" applyNumberFormat="1" applyFont="1" applyAlignment="1">
      <alignment horizontal="center"/>
    </xf>
    <xf numFmtId="2" fontId="26" fillId="0" borderId="0" xfId="0" applyNumberFormat="1" applyFont="1" applyAlignment="1">
      <alignment horizontal="center"/>
    </xf>
    <xf numFmtId="0" fontId="34" fillId="0" borderId="0" xfId="0" applyFont="1" applyAlignment="1">
      <alignment wrapText="1"/>
    </xf>
    <xf numFmtId="0" fontId="4" fillId="0" borderId="33" xfId="0" applyFont="1" applyBorder="1" applyAlignment="1">
      <alignment horizontal="left" vertical="center" wrapText="1"/>
    </xf>
    <xf numFmtId="0" fontId="4" fillId="0" borderId="44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 wrapText="1"/>
    </xf>
    <xf numFmtId="0" fontId="32" fillId="0" borderId="22" xfId="0" applyFont="1" applyBorder="1" applyAlignment="1">
      <alignment horizontal="left" vertical="center" wrapText="1"/>
    </xf>
    <xf numFmtId="0" fontId="32" fillId="0" borderId="45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33" fillId="0" borderId="34" xfId="0" applyFont="1" applyBorder="1" applyAlignment="1">
      <alignment wrapText="1"/>
    </xf>
    <xf numFmtId="0" fontId="33" fillId="0" borderId="46" xfId="0" applyFont="1" applyBorder="1" applyAlignment="1">
      <alignment wrapText="1"/>
    </xf>
    <xf numFmtId="0" fontId="0" fillId="0" borderId="19" xfId="0" applyBorder="1" applyAlignment="1">
      <alignment wrapText="1"/>
    </xf>
    <xf numFmtId="0" fontId="0" fillId="0" borderId="20" xfId="0" applyBorder="1" applyAlignment="1">
      <alignment wrapText="1"/>
    </xf>
    <xf numFmtId="0" fontId="32" fillId="0" borderId="22" xfId="0" applyFont="1" applyFill="1" applyBorder="1" applyAlignment="1">
      <alignment horizontal="left" vertical="center" wrapText="1"/>
    </xf>
    <xf numFmtId="0" fontId="32" fillId="0" borderId="45" xfId="0" applyFont="1" applyFill="1" applyBorder="1" applyAlignment="1">
      <alignment horizontal="left" vertical="center" wrapText="1"/>
    </xf>
    <xf numFmtId="0" fontId="35" fillId="0" borderId="0" xfId="0" applyFont="1" applyFill="1" applyAlignment="1">
      <alignment wrapText="1"/>
    </xf>
    <xf numFmtId="0" fontId="32" fillId="0" borderId="0" xfId="0" applyFont="1" applyAlignment="1">
      <alignment wrapText="1"/>
    </xf>
  </cellXfs>
  <cellStyles count="90">
    <cellStyle name="Excel Built-in Normal" xfId="1"/>
    <cellStyle name="Hyperlink 2" xfId="2"/>
    <cellStyle name="Hyperlink 2 10" xfId="3"/>
    <cellStyle name="Hyperlink 2 11" xfId="4"/>
    <cellStyle name="Hyperlink 2 12" xfId="5"/>
    <cellStyle name="Hyperlink 2 13" xfId="6"/>
    <cellStyle name="Hyperlink 2 14" xfId="7"/>
    <cellStyle name="Hyperlink 2 15" xfId="8"/>
    <cellStyle name="Hyperlink 2 16" xfId="9"/>
    <cellStyle name="Hyperlink 2 17" xfId="10"/>
    <cellStyle name="Hyperlink 2 18" xfId="11"/>
    <cellStyle name="Hyperlink 2 19" xfId="12"/>
    <cellStyle name="Hyperlink 2 2" xfId="13"/>
    <cellStyle name="Hyperlink 2 2 2" xfId="14"/>
    <cellStyle name="Hyperlink 2 2 3" xfId="15"/>
    <cellStyle name="Hyperlink 2 2 4" xfId="16"/>
    <cellStyle name="Hyperlink 2 2 5" xfId="17"/>
    <cellStyle name="Hyperlink 2 2 6" xfId="18"/>
    <cellStyle name="Hyperlink 2 2 7" xfId="19"/>
    <cellStyle name="Hyperlink 2 2 8" xfId="20"/>
    <cellStyle name="Hyperlink 2 2 9" xfId="21"/>
    <cellStyle name="Hyperlink 2 20" xfId="22"/>
    <cellStyle name="Hyperlink 2 21" xfId="23"/>
    <cellStyle name="Hyperlink 2 22" xfId="24"/>
    <cellStyle name="Hyperlink 2 23" xfId="25"/>
    <cellStyle name="Hyperlink 2 24" xfId="26"/>
    <cellStyle name="Hyperlink 2 25" xfId="27"/>
    <cellStyle name="Hyperlink 2 26" xfId="28"/>
    <cellStyle name="Hyperlink 2 27" xfId="29"/>
    <cellStyle name="Hyperlink 2 28" xfId="30"/>
    <cellStyle name="Hyperlink 2 29" xfId="31"/>
    <cellStyle name="Hyperlink 2 3" xfId="32"/>
    <cellStyle name="Hyperlink 2 30" xfId="33"/>
    <cellStyle name="Hyperlink 2 31" xfId="34"/>
    <cellStyle name="Hyperlink 2 32" xfId="35"/>
    <cellStyle name="Hyperlink 2 33" xfId="36"/>
    <cellStyle name="Hyperlink 2 34" xfId="37"/>
    <cellStyle name="Hyperlink 2 35" xfId="38"/>
    <cellStyle name="Hyperlink 2 36" xfId="39"/>
    <cellStyle name="Hyperlink 2 37" xfId="40"/>
    <cellStyle name="Hyperlink 2 38" xfId="41"/>
    <cellStyle name="Hyperlink 2 39" xfId="42"/>
    <cellStyle name="Hyperlink 2 4" xfId="43"/>
    <cellStyle name="Hyperlink 2 40" xfId="44"/>
    <cellStyle name="Hyperlink 2 41" xfId="45"/>
    <cellStyle name="Hyperlink 2 42" xfId="46"/>
    <cellStyle name="Hyperlink 2 43" xfId="47"/>
    <cellStyle name="Hyperlink 2 44" xfId="48"/>
    <cellStyle name="Hyperlink 2 45" xfId="49"/>
    <cellStyle name="Hyperlink 2 46" xfId="50"/>
    <cellStyle name="Hyperlink 2 47" xfId="51"/>
    <cellStyle name="Hyperlink 2 48" xfId="52"/>
    <cellStyle name="Hyperlink 2 49" xfId="53"/>
    <cellStyle name="Hyperlink 2 5" xfId="54"/>
    <cellStyle name="Hyperlink 2 50" xfId="55"/>
    <cellStyle name="Hyperlink 2 51" xfId="56"/>
    <cellStyle name="Hyperlink 2 52" xfId="57"/>
    <cellStyle name="Hyperlink 2 53" xfId="58"/>
    <cellStyle name="Hyperlink 2 54" xfId="59"/>
    <cellStyle name="Hyperlink 2 55" xfId="60"/>
    <cellStyle name="Hyperlink 2 6" xfId="61"/>
    <cellStyle name="Hyperlink 2 7" xfId="62"/>
    <cellStyle name="Hyperlink 2 8" xfId="63"/>
    <cellStyle name="Hyperlink 2 9" xfId="64"/>
    <cellStyle name="Normal" xfId="0" builtinId="0"/>
    <cellStyle name="Normal 2" xfId="65"/>
    <cellStyle name="Normal 2 10" xfId="66"/>
    <cellStyle name="Normal 2 11" xfId="67"/>
    <cellStyle name="Normal 2 12" xfId="68"/>
    <cellStyle name="Normal 2 13" xfId="69"/>
    <cellStyle name="Normal 2 14" xfId="70"/>
    <cellStyle name="Normal 2 15" xfId="71"/>
    <cellStyle name="Normal 2 16" xfId="72"/>
    <cellStyle name="Normal 2 17" xfId="73"/>
    <cellStyle name="Normal 2 18" xfId="74"/>
    <cellStyle name="Normal 2 19" xfId="75"/>
    <cellStyle name="Normal 2 2" xfId="76"/>
    <cellStyle name="Normal 2 20" xfId="77"/>
    <cellStyle name="Normal 2 3" xfId="78"/>
    <cellStyle name="Normal 2 4" xfId="79"/>
    <cellStyle name="Normal 2 5" xfId="80"/>
    <cellStyle name="Normal 2 6" xfId="81"/>
    <cellStyle name="Normal 2 7" xfId="82"/>
    <cellStyle name="Normal 2 8" xfId="83"/>
    <cellStyle name="Normal 2 9" xfId="84"/>
    <cellStyle name="Normal 3" xfId="85"/>
    <cellStyle name="Normal 4 2" xfId="86"/>
    <cellStyle name="Porcentagem" xfId="87" builtinId="5"/>
    <cellStyle name="Porcentagem 2" xfId="88"/>
    <cellStyle name="Vírgula" xfId="89" builtinId="3"/>
  </cellStyles>
  <dxfs count="18">
    <dxf>
      <alignment horizontal="center"/>
    </dxf>
    <dxf>
      <alignment vertical="center"/>
    </dxf>
    <dxf>
      <alignment vertical="center"/>
    </dxf>
    <dxf>
      <alignment wrapText="1"/>
    </dxf>
    <dxf>
      <alignment wrapText="1"/>
    </dxf>
    <dxf>
      <font>
        <color auto="1"/>
      </font>
    </dxf>
    <dxf>
      <font>
        <color auto="1"/>
      </font>
    </dxf>
    <dxf>
      <font>
        <color auto="1"/>
      </font>
    </dxf>
    <dxf>
      <font>
        <color auto="1"/>
      </font>
    </dxf>
    <dxf>
      <font>
        <color auto="1"/>
      </font>
    </dxf>
    <dxf>
      <font>
        <color auto="1"/>
      </font>
    </dxf>
    <dxf>
      <font>
        <color auto="1"/>
      </font>
    </dxf>
    <dxf>
      <font>
        <color auto="1"/>
      </font>
    </dxf>
    <dxf>
      <border>
        <left/>
      </border>
    </dxf>
    <dxf>
      <fill>
        <patternFill patternType="none">
          <bgColor indexed="65"/>
        </patternFill>
      </fill>
    </dxf>
    <dxf>
      <font>
        <color theme="0"/>
      </font>
    </dxf>
    <dxf>
      <numFmt numFmtId="1" formatCode="0"/>
    </dxf>
    <dxf>
      <numFmt numFmtId="1" formatCode="0"/>
    </dxf>
  </dxfs>
  <tableStyles count="1" defaultTableStyle="TableStyleMedium9" defaultPivotStyle="PivotStyleLight16">
    <tableStyle name="Invisible" pivot="0" table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pivotCacheDefinition" Target="pivotCache/pivotCacheDefinition1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image" Target="../media/image2.pn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pt-BR">
                <a:solidFill>
                  <a:schemeClr val="tx1"/>
                </a:solidFill>
              </a:rPr>
              <a:t>INPUT de protocolos OGM 2017 a 2022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2566153086386438E-2"/>
          <c:y val="0.15388816615314391"/>
          <c:w val="0.83562140819354103"/>
          <c:h val="0.66362976207371882"/>
        </c:manualLayout>
      </c:layout>
      <c:areaChart>
        <c:grouping val="standard"/>
        <c:varyColors val="0"/>
        <c:ser>
          <c:idx val="0"/>
          <c:order val="0"/>
          <c:tx>
            <c:strRef>
              <c:f>'Historico de protocolos'!$A$15:$A$20</c:f>
              <c:strCache>
                <c:ptCount val="6"/>
                <c:pt idx="0">
                  <c:v>Protocolos</c:v>
                </c:pt>
              </c:strCache>
            </c:strRef>
          </c:tx>
          <c:spPr>
            <a:solidFill>
              <a:srgbClr val="4F81BD"/>
            </a:solidFill>
            <a:ln w="25400">
              <a:noFill/>
            </a:ln>
          </c:spPr>
          <c:trendline>
            <c:spPr>
              <a:ln w="19050" cap="rnd">
                <a:solidFill>
                  <a:schemeClr val="tx1"/>
                </a:solidFill>
                <a:prstDash val="dash"/>
              </a:ln>
              <a:effectLst/>
            </c:spPr>
            <c:trendlineType val="linear"/>
            <c:dispRSqr val="0"/>
            <c:dispEq val="0"/>
          </c:trendline>
          <c:val>
            <c:numRef>
              <c:f>'Historico de protocolos'!$B$15:$B$20</c:f>
              <c:numCache>
                <c:formatCode>#,##0</c:formatCode>
                <c:ptCount val="6"/>
                <c:pt idx="0">
                  <c:v>15339</c:v>
                </c:pt>
                <c:pt idx="1">
                  <c:v>24639</c:v>
                </c:pt>
                <c:pt idx="2">
                  <c:v>29569</c:v>
                </c:pt>
                <c:pt idx="3">
                  <c:v>39523</c:v>
                </c:pt>
                <c:pt idx="4">
                  <c:v>56211</c:v>
                </c:pt>
                <c:pt idx="5">
                  <c:v>46103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DB3-447C-B471-0F63FE9C32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270624"/>
        <c:axId val="1"/>
      </c:areaChart>
      <c:lineChart>
        <c:grouping val="standard"/>
        <c:varyColors val="0"/>
        <c:ser>
          <c:idx val="2"/>
          <c:order val="2"/>
          <c:tx>
            <c:v>Média</c:v>
          </c:tx>
          <c:spPr>
            <a:ln w="12700">
              <a:solidFill>
                <a:srgbClr val="FFFF00"/>
              </a:solidFill>
              <a:prstDash val="solid"/>
            </a:ln>
          </c:spPr>
          <c:marker>
            <c:symbol val="none"/>
          </c:marker>
          <c:val>
            <c:numRef>
              <c:f>'Historico de protocolos'!$D$15:$D$20</c:f>
              <c:numCache>
                <c:formatCode>#,##0</c:formatCode>
                <c:ptCount val="6"/>
                <c:pt idx="0">
                  <c:v>35230.666666666664</c:v>
                </c:pt>
                <c:pt idx="1">
                  <c:v>35230.666666666664</c:v>
                </c:pt>
                <c:pt idx="2">
                  <c:v>35230.666666666664</c:v>
                </c:pt>
                <c:pt idx="3">
                  <c:v>35230.666666666664</c:v>
                </c:pt>
                <c:pt idx="4">
                  <c:v>35230.666666666664</c:v>
                </c:pt>
                <c:pt idx="5">
                  <c:v>35230.666666666664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DB3-447C-B471-0F63FE9C32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1270624"/>
        <c:axId val="1"/>
      </c:lineChart>
      <c:lineChart>
        <c:grouping val="standard"/>
        <c:varyColors val="0"/>
        <c:ser>
          <c:idx val="1"/>
          <c:order val="1"/>
          <c:tx>
            <c:v>Variação*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trendline>
            <c:spPr>
              <a:ln w="19050" cap="rnd">
                <a:solidFill>
                  <a:schemeClr val="tx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val>
            <c:numRef>
              <c:f>'Historico de protocolos'!$C$15:$C$20</c:f>
              <c:numCache>
                <c:formatCode>0.00</c:formatCode>
                <c:ptCount val="6"/>
                <c:pt idx="0" formatCode="General">
                  <c:v>0</c:v>
                </c:pt>
                <c:pt idx="1">
                  <c:v>60.629767259925686</c:v>
                </c:pt>
                <c:pt idx="2">
                  <c:v>20.008928933804132</c:v>
                </c:pt>
                <c:pt idx="3">
                  <c:v>33.663634211505297</c:v>
                </c:pt>
                <c:pt idx="4">
                  <c:v>42.223515421400201</c:v>
                </c:pt>
                <c:pt idx="5">
                  <c:v>-17.98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DB3-447C-B471-0F63FE9C32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201270624"/>
        <c:scaling>
          <c:orientation val="minMax"/>
        </c:scaling>
        <c:delete val="1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201270624"/>
        <c:crosses val="autoZero"/>
        <c:crossBetween val="between"/>
      </c:valAx>
      <c:catAx>
        <c:axId val="3"/>
        <c:scaling>
          <c:orientation val="minMax"/>
        </c:scaling>
        <c:delete val="1"/>
        <c:axPos val="b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</c:scaling>
        <c:delete val="0"/>
        <c:axPos val="r"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3"/>
        <c:crosses val="max"/>
        <c:crossBetween val="between"/>
      </c:valAx>
      <c:spPr>
        <a:blipFill dpi="0" rotWithShape="0">
          <a:blip xmlns:r="http://schemas.openxmlformats.org/officeDocument/2006/relationships" r:embed="rId1"/>
          <a:srcRect/>
          <a:tile tx="0" ty="0" sx="100000" sy="100000" flip="none" algn="tl"/>
        </a:blipFill>
        <a:ln w="25400">
          <a:noFill/>
        </a:ln>
      </c:spPr>
    </c:plotArea>
    <c:legend>
      <c:legendPos val="b"/>
      <c:layout>
        <c:manualLayout>
          <c:xMode val="edge"/>
          <c:yMode val="edge"/>
          <c:x val="7.0217768233516262E-2"/>
          <c:y val="0.92483732502187221"/>
          <c:w val="0.85956430446194221"/>
          <c:h val="6.5693897637795318E-2"/>
        </c:manualLayout>
      </c:layout>
      <c:overlay val="0"/>
      <c:spPr>
        <a:noFill/>
        <a:ln w="25400">
          <a:noFill/>
        </a:ln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  <c:userShapes r:id="rId2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pt-BR" sz="1600" b="1">
                <a:effectLst/>
              </a:rPr>
              <a:t>CANAIS</a:t>
            </a:r>
            <a:r>
              <a:rPr lang="pt-BR" sz="1600" b="1" baseline="0">
                <a:effectLst/>
              </a:rPr>
              <a:t> DE ATENDIMENTO - 2022 a 2018</a:t>
            </a:r>
            <a:endParaRPr lang="pt-BR" sz="1600">
              <a:effectLst/>
            </a:endParaRPr>
          </a:p>
        </c:rich>
      </c:tx>
      <c:layout/>
      <c:overlay val="0"/>
    </c:title>
    <c:autoTitleDeleted val="0"/>
    <c:view3D>
      <c:rotX val="15"/>
      <c:rotY val="20"/>
      <c:depthPercent val="100"/>
      <c:rAngAx val="0"/>
    </c:view3D>
    <c:floor>
      <c:thickness val="0"/>
    </c:floor>
    <c:sideWall>
      <c:thickness val="0"/>
      <c:spPr>
        <a:solidFill>
          <a:schemeClr val="tx1"/>
        </a:solidFill>
      </c:spPr>
    </c:sideWall>
    <c:backWall>
      <c:thickness val="0"/>
      <c:spPr>
        <a:solidFill>
          <a:schemeClr val="tx1"/>
        </a:solidFill>
      </c:spPr>
    </c:backWall>
    <c:plotArea>
      <c:layout/>
      <c:bar3DChart>
        <c:barDir val="col"/>
        <c:grouping val="standard"/>
        <c:varyColors val="0"/>
        <c:ser>
          <c:idx val="1"/>
          <c:order val="0"/>
          <c:tx>
            <c:strRef>
              <c:f>'Atendimentos Anual'!$A$7</c:f>
              <c:strCache>
                <c:ptCount val="1"/>
                <c:pt idx="0">
                  <c:v>Telefone 156, opção 5</c:v>
                </c:pt>
              </c:strCache>
            </c:strRef>
          </c:tx>
          <c:invertIfNegative val="0"/>
          <c:cat>
            <c:numRef>
              <c:f>'Atendimentos Anual'!$B$6:$F$6</c:f>
              <c:numCache>
                <c:formatCode>General</c:formatCode>
                <c:ptCount val="5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</c:numCache>
            </c:numRef>
          </c:cat>
          <c:val>
            <c:numRef>
              <c:f>'Atendimentos Anual'!$B$7:$F$7</c:f>
              <c:numCache>
                <c:formatCode>General</c:formatCode>
                <c:ptCount val="5"/>
                <c:pt idx="0">
                  <c:v>13960</c:v>
                </c:pt>
                <c:pt idx="1">
                  <c:v>21606</c:v>
                </c:pt>
                <c:pt idx="2">
                  <c:v>17390</c:v>
                </c:pt>
                <c:pt idx="3" formatCode="#,##0">
                  <c:v>15224</c:v>
                </c:pt>
                <c:pt idx="4" formatCode="#,##0">
                  <c:v>18417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EE6-4327-B8F2-9C6DF3A3E8D6}"/>
            </c:ext>
          </c:extLst>
        </c:ser>
        <c:ser>
          <c:idx val="2"/>
          <c:order val="1"/>
          <c:tx>
            <c:strRef>
              <c:f>'Atendimentos Anual'!$A$8</c:f>
              <c:strCache>
                <c:ptCount val="1"/>
                <c:pt idx="0">
                  <c:v>Formulário eletrônico (Portal 156)</c:v>
                </c:pt>
              </c:strCache>
            </c:strRef>
          </c:tx>
          <c:invertIfNegative val="0"/>
          <c:cat>
            <c:numRef>
              <c:f>'Atendimentos Anual'!$B$6:$F$6</c:f>
              <c:numCache>
                <c:formatCode>General</c:formatCode>
                <c:ptCount val="5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</c:numCache>
            </c:numRef>
          </c:cat>
          <c:val>
            <c:numRef>
              <c:f>'Atendimentos Anual'!$B$8:$F$8</c:f>
              <c:numCache>
                <c:formatCode>General</c:formatCode>
                <c:ptCount val="5"/>
                <c:pt idx="0">
                  <c:v>21294</c:v>
                </c:pt>
                <c:pt idx="1">
                  <c:v>22971</c:v>
                </c:pt>
                <c:pt idx="2">
                  <c:v>15167</c:v>
                </c:pt>
                <c:pt idx="3" formatCode="#,##0">
                  <c:v>9982</c:v>
                </c:pt>
                <c:pt idx="4" formatCode="#,##0">
                  <c:v>5043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EE6-4327-B8F2-9C6DF3A3E8D6}"/>
            </c:ext>
          </c:extLst>
        </c:ser>
        <c:ser>
          <c:idx val="3"/>
          <c:order val="2"/>
          <c:tx>
            <c:strRef>
              <c:f>'Atendimentos Anual'!$A$9</c:f>
              <c:strCache>
                <c:ptCount val="1"/>
                <c:pt idx="0">
                  <c:v>Pessoalmente¹/Carta²/e-mail²/Praças de atendimento³</c:v>
                </c:pt>
              </c:strCache>
            </c:strRef>
          </c:tx>
          <c:spPr>
            <a:solidFill>
              <a:srgbClr val="FFFF00"/>
            </a:solidFill>
          </c:spPr>
          <c:invertIfNegative val="0"/>
          <c:cat>
            <c:numRef>
              <c:f>'Atendimentos Anual'!$B$6:$F$6</c:f>
              <c:numCache>
                <c:formatCode>General</c:formatCode>
                <c:ptCount val="5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</c:numCache>
            </c:numRef>
          </c:cat>
          <c:val>
            <c:numRef>
              <c:f>'Atendimentos Anual'!$B$9:$F$9</c:f>
              <c:numCache>
                <c:formatCode>General</c:formatCode>
                <c:ptCount val="5"/>
                <c:pt idx="0">
                  <c:v>10849</c:v>
                </c:pt>
                <c:pt idx="1">
                  <c:v>11634</c:v>
                </c:pt>
                <c:pt idx="2">
                  <c:v>6966</c:v>
                </c:pt>
                <c:pt idx="3" formatCode="#,##0">
                  <c:v>4363</c:v>
                </c:pt>
                <c:pt idx="4" formatCode="#,##0">
                  <c:v>1179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EE6-4327-B8F2-9C6DF3A3E8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shape val="box"/>
        <c:axId val="201267712"/>
        <c:axId val="1"/>
        <c:axId val="2"/>
      </c:bar3DChart>
      <c:catAx>
        <c:axId val="201267712"/>
        <c:scaling>
          <c:orientation val="maxMin"/>
        </c:scaling>
        <c:delete val="0"/>
        <c:axPos val="b"/>
        <c:majorGridlines/>
        <c:numFmt formatCode="General" sourceLinked="1"/>
        <c:majorTickMark val="none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22000"/>
          <c:min val="0"/>
        </c:scaling>
        <c:delete val="0"/>
        <c:axPos val="r"/>
        <c:majorGridlines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crossAx val="201267712"/>
        <c:crosses val="autoZero"/>
        <c:crossBetween val="between"/>
        <c:majorUnit val="2000"/>
      </c:valAx>
      <c:serAx>
        <c:axId val="2"/>
        <c:scaling>
          <c:orientation val="maxMin"/>
        </c:scaling>
        <c:delete val="1"/>
        <c:axPos val="b"/>
        <c:majorTickMark val="out"/>
        <c:minorTickMark val="none"/>
        <c:tickLblPos val="nextTo"/>
        <c:crossAx val="1"/>
        <c:crosses val="autoZero"/>
      </c:serAx>
      <c:spPr>
        <a:noFill/>
        <a:ln w="25400">
          <a:noFill/>
        </a:ln>
      </c:spPr>
    </c:plotArea>
    <c:legend>
      <c:legendPos val="t"/>
      <c:layout/>
      <c:overlay val="0"/>
    </c:legend>
    <c:plotVisOnly val="1"/>
    <c:dispBlanksAs val="gap"/>
    <c:showDLblsOverMax val="0"/>
  </c:chart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Protocolos 2022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'Protocolos anual'!$B$6</c:f>
              <c:strCache>
                <c:ptCount val="1"/>
                <c:pt idx="0">
                  <c:v>Protocolos</c:v>
                </c:pt>
              </c:strCache>
            </c:strRef>
          </c:tx>
          <c:spPr>
            <a:ln>
              <a:noFill/>
            </a:ln>
          </c:spPr>
          <c:marker>
            <c:symbol val="circle"/>
            <c:size val="7"/>
            <c:spPr>
              <a:solidFill>
                <a:srgbClr val="FF0000"/>
              </a:solidFill>
              <a:ln>
                <a:solidFill>
                  <a:srgbClr val="FF0000"/>
                </a:solidFill>
              </a:ln>
            </c:spPr>
          </c:marker>
          <c:trendline>
            <c:trendlineType val="poly"/>
            <c:order val="2"/>
            <c:dispRSqr val="0"/>
            <c:dispEq val="0"/>
          </c:trendline>
          <c:cat>
            <c:numRef>
              <c:f>'Protocolos anual'!$A$7:$A$18</c:f>
              <c:numCache>
                <c:formatCode>mmm\-yy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'Protocolos anual'!$B$7:$B$18</c:f>
              <c:numCache>
                <c:formatCode>#,##0</c:formatCode>
                <c:ptCount val="12"/>
                <c:pt idx="0">
                  <c:v>3836</c:v>
                </c:pt>
                <c:pt idx="1">
                  <c:v>4117</c:v>
                </c:pt>
                <c:pt idx="2">
                  <c:v>4795</c:v>
                </c:pt>
                <c:pt idx="3">
                  <c:v>3745</c:v>
                </c:pt>
                <c:pt idx="4">
                  <c:v>4027</c:v>
                </c:pt>
                <c:pt idx="5">
                  <c:v>3273</c:v>
                </c:pt>
                <c:pt idx="6">
                  <c:v>3381</c:v>
                </c:pt>
                <c:pt idx="7">
                  <c:v>3801</c:v>
                </c:pt>
                <c:pt idx="8">
                  <c:v>3700</c:v>
                </c:pt>
                <c:pt idx="9">
                  <c:v>4228</c:v>
                </c:pt>
                <c:pt idx="10">
                  <c:v>3673</c:v>
                </c:pt>
                <c:pt idx="11">
                  <c:v>3527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42C-488F-BE1E-E79692BC02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111536"/>
        <c:axId val="1"/>
      </c:lineChart>
      <c:dateAx>
        <c:axId val="202111536"/>
        <c:scaling>
          <c:orientation val="minMax"/>
        </c:scaling>
        <c:delete val="0"/>
        <c:axPos val="b"/>
        <c:majorGridlines/>
        <c:numFmt formatCode="mmm\-yy" sourceLinked="0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pt-BR"/>
          </a:p>
        </c:txPr>
        <c:crossAx val="1"/>
        <c:crosses val="autoZero"/>
        <c:auto val="1"/>
        <c:lblOffset val="100"/>
        <c:baseTimeUnit val="months"/>
      </c:dateAx>
      <c:valAx>
        <c:axId val="1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202111536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 sz="1100"/>
              <a:t>10 assuntos mais demandados - Média/2022 </a:t>
            </a:r>
            <a:r>
              <a:rPr lang="en-US" sz="1100" b="1" i="0" u="none" strike="noStrike" baseline="0">
                <a:effectLst/>
              </a:rPr>
              <a:t>(exetuando-se denúncias)</a:t>
            </a:r>
            <a:endParaRPr lang="pt-BR" sz="1100"/>
          </a:p>
        </c:rich>
      </c:tx>
      <c:layout>
        <c:manualLayout>
          <c:xMode val="edge"/>
          <c:yMode val="edge"/>
          <c:x val="0.11865916760404949"/>
          <c:y val="2.394350190762237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0222226271966521"/>
          <c:y val="0.1460589333549801"/>
          <c:w val="0.55699809675689271"/>
          <c:h val="0.7737854804231945"/>
        </c:manualLayout>
      </c:layout>
      <c:barChart>
        <c:barDir val="bar"/>
        <c:grouping val="clustered"/>
        <c:varyColors val="0"/>
        <c:ser>
          <c:idx val="3"/>
          <c:order val="0"/>
          <c:tx>
            <c:strRef>
              <c:f>'10 assuntos + demandados 2022'!$A$7:$A$16</c:f>
              <c:strCache>
                <c:ptCount val="10"/>
                <c:pt idx="0">
                  <c:v>Cadastro Único (CadÚnico)</c:v>
                </c:pt>
                <c:pt idx="1">
                  <c:v>Árvore</c:v>
                </c:pt>
                <c:pt idx="2">
                  <c:v>Buraco e pavimentação</c:v>
                </c:pt>
                <c:pt idx="3">
                  <c:v>Poluição sonora - PSIU</c:v>
                </c:pt>
                <c:pt idx="4">
                  <c:v>Qualidade de atendimento</c:v>
                </c:pt>
                <c:pt idx="5">
                  <c:v>Bilhete único</c:v>
                </c:pt>
                <c:pt idx="6">
                  <c:v>Multas de trânsito</c:v>
                </c:pt>
                <c:pt idx="7">
                  <c:v>Estabelecimentos comerciais, indústrias e serviços</c:v>
                </c:pt>
                <c:pt idx="8">
                  <c:v>IPTU - Imposto Predial e Territorial Urbano</c:v>
                </c:pt>
                <c:pt idx="9">
                  <c:v>Sinalização e Circulação de veículos e Pedestres</c:v>
                </c:pt>
              </c:strCache>
            </c:strRef>
          </c:tx>
          <c:spPr>
            <a:solidFill>
              <a:srgbClr val="BFBFBF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4F67-4897-AC1D-BB344DAFD4D2}"/>
              </c:ext>
            </c:extLst>
          </c:dPt>
          <c:dPt>
            <c:idx val="2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4F67-4897-AC1D-BB344DAFD4D2}"/>
              </c:ext>
            </c:extLst>
          </c:dPt>
          <c:dPt>
            <c:idx val="3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4F67-4897-AC1D-BB344DAFD4D2}"/>
              </c:ext>
            </c:extLst>
          </c:dPt>
          <c:dPt>
            <c:idx val="4"/>
            <c:invertIfNegative val="0"/>
            <c:bubble3D val="0"/>
            <c:spPr>
              <a:solidFill>
                <a:srgbClr val="FF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4F67-4897-AC1D-BB344DAFD4D2}"/>
              </c:ext>
            </c:extLst>
          </c:dPt>
          <c:dPt>
            <c:idx val="5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4F67-4897-AC1D-BB344DAFD4D2}"/>
              </c:ext>
            </c:extLst>
          </c:dPt>
          <c:dPt>
            <c:idx val="6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4F67-4897-AC1D-BB344DAFD4D2}"/>
              </c:ext>
            </c:extLst>
          </c:dPt>
          <c:dPt>
            <c:idx val="7"/>
            <c:invertIfNegative val="0"/>
            <c:bubble3D val="0"/>
            <c:spPr>
              <a:solidFill>
                <a:srgbClr val="FBE5D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4F67-4897-AC1D-BB344DAFD4D2}"/>
              </c:ext>
            </c:extLst>
          </c:dPt>
          <c:dPt>
            <c:idx val="8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4F67-4897-AC1D-BB344DAFD4D2}"/>
              </c:ext>
            </c:extLst>
          </c:dPt>
          <c:dPt>
            <c:idx val="9"/>
            <c:invertIfNegative val="0"/>
            <c:bubble3D val="0"/>
            <c:spPr>
              <a:solidFill>
                <a:srgbClr val="9933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4F67-4897-AC1D-BB344DAFD4D2}"/>
              </c:ext>
            </c:extLst>
          </c:dPt>
          <c:cat>
            <c:strRef>
              <c:f>'10 assuntos + demandados 2022'!$A$7:$A$16</c:f>
              <c:strCache>
                <c:ptCount val="10"/>
                <c:pt idx="0">
                  <c:v>Cadastro Único (CadÚnico)</c:v>
                </c:pt>
                <c:pt idx="1">
                  <c:v>Árvore</c:v>
                </c:pt>
                <c:pt idx="2">
                  <c:v>Buraco e pavimentação</c:v>
                </c:pt>
                <c:pt idx="3">
                  <c:v>Poluição sonora - PSIU</c:v>
                </c:pt>
                <c:pt idx="4">
                  <c:v>Qualidade de atendimento</c:v>
                </c:pt>
                <c:pt idx="5">
                  <c:v>Bilhete único</c:v>
                </c:pt>
                <c:pt idx="6">
                  <c:v>Multas de trânsito</c:v>
                </c:pt>
                <c:pt idx="7">
                  <c:v>Estabelecimentos comerciais, indústrias e serviços</c:v>
                </c:pt>
                <c:pt idx="8">
                  <c:v>IPTU - Imposto Predial e Territorial Urbano</c:v>
                </c:pt>
                <c:pt idx="9">
                  <c:v>Sinalização e Circulação de veículos e Pedestres</c:v>
                </c:pt>
              </c:strCache>
            </c:strRef>
          </c:cat>
          <c:val>
            <c:numRef>
              <c:f>'10 assuntos + demandados 2022'!$O$7:$O$16</c:f>
              <c:numCache>
                <c:formatCode>0</c:formatCode>
                <c:ptCount val="10"/>
                <c:pt idx="0">
                  <c:v>266.08333333333331</c:v>
                </c:pt>
                <c:pt idx="1">
                  <c:v>201.08333333333334</c:v>
                </c:pt>
                <c:pt idx="2">
                  <c:v>198.08333333333334</c:v>
                </c:pt>
                <c:pt idx="3">
                  <c:v>197.41666666666666</c:v>
                </c:pt>
                <c:pt idx="4">
                  <c:v>177.33333333333334</c:v>
                </c:pt>
                <c:pt idx="5">
                  <c:v>154.16666666666666</c:v>
                </c:pt>
                <c:pt idx="6">
                  <c:v>135.58333333333334</c:v>
                </c:pt>
                <c:pt idx="7">
                  <c:v>120.25</c:v>
                </c:pt>
                <c:pt idx="8">
                  <c:v>116.5</c:v>
                </c:pt>
                <c:pt idx="9">
                  <c:v>113.5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4F67-4897-AC1D-BB344DAFD4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18"/>
        <c:axId val="201892512"/>
        <c:axId val="1"/>
      </c:barChart>
      <c:catAx>
        <c:axId val="201892512"/>
        <c:scaling>
          <c:orientation val="minMax"/>
        </c:scaling>
        <c:delete val="0"/>
        <c:axPos val="l"/>
        <c:numFmt formatCode="mmm/yy" sourceLinked="0"/>
        <c:majorTickMark val="out"/>
        <c:minorTickMark val="none"/>
        <c:tickLblPos val="nextTo"/>
        <c:spPr>
          <a:noFill/>
          <a:ln w="6345" cap="flat">
            <a:solidFill>
              <a:srgbClr val="898989"/>
            </a:solidFill>
            <a:prstDash val="solid"/>
            <a:round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300"/>
          <c:min val="0"/>
        </c:scaling>
        <c:delete val="0"/>
        <c:axPos val="b"/>
        <c:majorGridlines>
          <c:spPr>
            <a:ln w="6345" cap="flat">
              <a:solidFill>
                <a:srgbClr val="898989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6345" cap="flat">
            <a:solidFill>
              <a:srgbClr val="898989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1892512"/>
        <c:crosses val="autoZero"/>
        <c:crossBetween val="between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6345" cap="flat">
      <a:solidFill>
        <a:srgbClr val="898989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/>
            </a:pPr>
            <a:r>
              <a:rPr lang="en-US" sz="1400" b="1"/>
              <a:t>ASSUNTOS - % em relação ao ano 2022 (exetuando-se denúncias)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1.5074131481596297E-2"/>
          <c:y val="5.1200054538637227E-2"/>
          <c:w val="0.64494743931082477"/>
          <c:h val="0.94731935649651544"/>
        </c:manualLayout>
      </c:layout>
      <c:ofPieChart>
        <c:ofPieType val="pie"/>
        <c:varyColors val="1"/>
        <c:ser>
          <c:idx val="14"/>
          <c:order val="0"/>
          <c:tx>
            <c:strRef>
              <c:f>'10 assuntos + demandados 2022'!$B$6</c:f>
              <c:strCache>
                <c:ptCount val="1"/>
                <c:pt idx="0">
                  <c:v>dez/22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464E-49E0-AC3A-8B8F3DDEA318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64E-49E0-AC3A-8B8F3DDEA318}"/>
              </c:ext>
            </c:extLst>
          </c:dPt>
          <c:dPt>
            <c:idx val="2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2-464E-49E0-AC3A-8B8F3DDEA318}"/>
              </c:ext>
            </c:extLst>
          </c:dPt>
          <c:dPt>
            <c:idx val="3"/>
            <c:bubble3D val="0"/>
            <c:spPr>
              <a:solidFill>
                <a:schemeClr val="accent4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464E-49E0-AC3A-8B8F3DDEA318}"/>
              </c:ext>
            </c:extLst>
          </c:dPt>
          <c:dPt>
            <c:idx val="4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4-464E-49E0-AC3A-8B8F3DDEA318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5-464E-49E0-AC3A-8B8F3DDEA318}"/>
              </c:ext>
            </c:extLst>
          </c:dPt>
          <c:dPt>
            <c:idx val="6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6-464E-49E0-AC3A-8B8F3DDEA318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07-464E-49E0-AC3A-8B8F3DDEA318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08-464E-49E0-AC3A-8B8F3DDEA318}"/>
              </c:ext>
            </c:extLst>
          </c:dPt>
          <c:dPt>
            <c:idx val="9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9-464E-49E0-AC3A-8B8F3DDEA318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0A-464E-49E0-AC3A-8B8F3DDEA318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0B-464E-49E0-AC3A-8B8F3DDEA318}"/>
              </c:ext>
            </c:extLst>
          </c:dPt>
          <c:dLbls>
            <c:dLbl>
              <c:idx val="1"/>
              <c:layout>
                <c:manualLayout>
                  <c:x val="-5.266961492827095E-2"/>
                  <c:y val="-3.1087929865544301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4E-49E0-AC3A-8B8F3DDEA318}"/>
                </c:ext>
              </c:extLst>
            </c:dLbl>
            <c:dLbl>
              <c:idx val="2"/>
              <c:layout>
                <c:manualLayout>
                  <c:x val="4.4964984399781076E-2"/>
                  <c:y val="-4.378946237858374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4E-49E0-AC3A-8B8F3DDEA318}"/>
                </c:ext>
              </c:extLst>
            </c:dLbl>
            <c:dLbl>
              <c:idx val="8"/>
              <c:layout>
                <c:manualLayout>
                  <c:x val="1.0462413659479705E-2"/>
                  <c:y val="4.203690651200569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64E-49E0-AC3A-8B8F3DDEA318}"/>
                </c:ext>
              </c:extLst>
            </c:dLbl>
            <c:dLbl>
              <c:idx val="10"/>
              <c:layout>
                <c:manualLayout>
                  <c:x val="4.9609335362760021E-2"/>
                  <c:y val="-1.0659792845587395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64E-49E0-AC3A-8B8F3DDEA318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('10 assuntos + demandados 2022'!$A$7:$A$16,'10 assuntos + demandados 2022'!$A$18)</c:f>
              <c:strCache>
                <c:ptCount val="11"/>
                <c:pt idx="0">
                  <c:v>Cadastro Único (CadÚnico)</c:v>
                </c:pt>
                <c:pt idx="1">
                  <c:v>Árvore</c:v>
                </c:pt>
                <c:pt idx="2">
                  <c:v>Buraco e pavimentação</c:v>
                </c:pt>
                <c:pt idx="3">
                  <c:v>Poluição sonora - PSIU</c:v>
                </c:pt>
                <c:pt idx="4">
                  <c:v>Qualidade de atendimento</c:v>
                </c:pt>
                <c:pt idx="5">
                  <c:v>Bilhete único</c:v>
                </c:pt>
                <c:pt idx="6">
                  <c:v>Multas de trânsito</c:v>
                </c:pt>
                <c:pt idx="7">
                  <c:v>Estabelecimentos comerciais, indústrias e serviços</c:v>
                </c:pt>
                <c:pt idx="8">
                  <c:v>IPTU - Imposto Predial e Territorial Urbano</c:v>
                </c:pt>
                <c:pt idx="9">
                  <c:v>Sinalização e Circulação de veículos e Pedestres</c:v>
                </c:pt>
                <c:pt idx="10">
                  <c:v>Outros</c:v>
                </c:pt>
              </c:strCache>
            </c:strRef>
          </c:cat>
          <c:val>
            <c:numRef>
              <c:f>('10 assuntos + demandados 2022'!$B$7:$B$16,'10 assuntos + demandados 2022'!$B$18)</c:f>
            </c:numRef>
          </c:val>
          <c:extLst>
            <c:ext xmlns:c16="http://schemas.microsoft.com/office/drawing/2014/chart" uri="{C3380CC4-5D6E-409C-BE32-E72D297353CC}">
              <c16:uniqueId val="{0000000C-464E-49E0-AC3A-8B8F3DDEA318}"/>
            </c:ext>
          </c:extLst>
        </c:ser>
        <c:ser>
          <c:idx val="0"/>
          <c:order val="1"/>
          <c:tx>
            <c:strRef>
              <c:f>'10 assuntos + demandados 2022'!$C$6</c:f>
              <c:strCache>
                <c:ptCount val="1"/>
                <c:pt idx="0">
                  <c:v>nov/22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D-464E-49E0-AC3A-8B8F3DDEA318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E-464E-49E0-AC3A-8B8F3DDEA318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F-464E-49E0-AC3A-8B8F3DDEA318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10-464E-49E0-AC3A-8B8F3DDEA318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11-464E-49E0-AC3A-8B8F3DDEA318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12-464E-49E0-AC3A-8B8F3DDEA318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13-464E-49E0-AC3A-8B8F3DDEA318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14-464E-49E0-AC3A-8B8F3DDEA318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15-464E-49E0-AC3A-8B8F3DDEA318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16-464E-49E0-AC3A-8B8F3DDEA318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17-464E-49E0-AC3A-8B8F3DDEA318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18-464E-49E0-AC3A-8B8F3DDEA318}"/>
              </c:ext>
            </c:extLst>
          </c:dPt>
          <c:cat>
            <c:strRef>
              <c:f>('10 assuntos + demandados 2022'!$A$7:$A$16,'10 assuntos + demandados 2022'!$A$18)</c:f>
              <c:strCache>
                <c:ptCount val="11"/>
                <c:pt idx="0">
                  <c:v>Cadastro Único (CadÚnico)</c:v>
                </c:pt>
                <c:pt idx="1">
                  <c:v>Árvore</c:v>
                </c:pt>
                <c:pt idx="2">
                  <c:v>Buraco e pavimentação</c:v>
                </c:pt>
                <c:pt idx="3">
                  <c:v>Poluição sonora - PSIU</c:v>
                </c:pt>
                <c:pt idx="4">
                  <c:v>Qualidade de atendimento</c:v>
                </c:pt>
                <c:pt idx="5">
                  <c:v>Bilhete único</c:v>
                </c:pt>
                <c:pt idx="6">
                  <c:v>Multas de trânsito</c:v>
                </c:pt>
                <c:pt idx="7">
                  <c:v>Estabelecimentos comerciais, indústrias e serviços</c:v>
                </c:pt>
                <c:pt idx="8">
                  <c:v>IPTU - Imposto Predial e Territorial Urbano</c:v>
                </c:pt>
                <c:pt idx="9">
                  <c:v>Sinalização e Circulação de veículos e Pedestres</c:v>
                </c:pt>
                <c:pt idx="10">
                  <c:v>Outros</c:v>
                </c:pt>
              </c:strCache>
            </c:strRef>
          </c:cat>
          <c:val>
            <c:numRef>
              <c:f>('10 assuntos + demandados 2022'!$C$7:$C$16,'10 assuntos + demandados 2022'!$C$18)</c:f>
            </c:numRef>
          </c:val>
          <c:extLst>
            <c:ext xmlns:c16="http://schemas.microsoft.com/office/drawing/2014/chart" uri="{C3380CC4-5D6E-409C-BE32-E72D297353CC}">
              <c16:uniqueId val="{00000019-464E-49E0-AC3A-8B8F3DDEA318}"/>
            </c:ext>
          </c:extLst>
        </c:ser>
        <c:ser>
          <c:idx val="1"/>
          <c:order val="2"/>
          <c:tx>
            <c:strRef>
              <c:f>'10 assuntos + demandados 2022'!$D$6</c:f>
              <c:strCache>
                <c:ptCount val="1"/>
                <c:pt idx="0">
                  <c:v>out/22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1A-464E-49E0-AC3A-8B8F3DDEA318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1B-464E-49E0-AC3A-8B8F3DDEA318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1C-464E-49E0-AC3A-8B8F3DDEA318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1D-464E-49E0-AC3A-8B8F3DDEA318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1E-464E-49E0-AC3A-8B8F3DDEA318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1F-464E-49E0-AC3A-8B8F3DDEA318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20-464E-49E0-AC3A-8B8F3DDEA318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21-464E-49E0-AC3A-8B8F3DDEA318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22-464E-49E0-AC3A-8B8F3DDEA318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23-464E-49E0-AC3A-8B8F3DDEA318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24-464E-49E0-AC3A-8B8F3DDEA318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25-464E-49E0-AC3A-8B8F3DDEA318}"/>
              </c:ext>
            </c:extLst>
          </c:dPt>
          <c:cat>
            <c:strRef>
              <c:f>('10 assuntos + demandados 2022'!$A$7:$A$16,'10 assuntos + demandados 2022'!$A$18)</c:f>
              <c:strCache>
                <c:ptCount val="11"/>
                <c:pt idx="0">
                  <c:v>Cadastro Único (CadÚnico)</c:v>
                </c:pt>
                <c:pt idx="1">
                  <c:v>Árvore</c:v>
                </c:pt>
                <c:pt idx="2">
                  <c:v>Buraco e pavimentação</c:v>
                </c:pt>
                <c:pt idx="3">
                  <c:v>Poluição sonora - PSIU</c:v>
                </c:pt>
                <c:pt idx="4">
                  <c:v>Qualidade de atendimento</c:v>
                </c:pt>
                <c:pt idx="5">
                  <c:v>Bilhete único</c:v>
                </c:pt>
                <c:pt idx="6">
                  <c:v>Multas de trânsito</c:v>
                </c:pt>
                <c:pt idx="7">
                  <c:v>Estabelecimentos comerciais, indústrias e serviços</c:v>
                </c:pt>
                <c:pt idx="8">
                  <c:v>IPTU - Imposto Predial e Territorial Urbano</c:v>
                </c:pt>
                <c:pt idx="9">
                  <c:v>Sinalização e Circulação de veículos e Pedestres</c:v>
                </c:pt>
                <c:pt idx="10">
                  <c:v>Outros</c:v>
                </c:pt>
              </c:strCache>
            </c:strRef>
          </c:cat>
          <c:val>
            <c:numRef>
              <c:f>('10 assuntos + demandados 2022'!$D$7:$D$16,'10 assuntos + demandados 2022'!$D$18)</c:f>
            </c:numRef>
          </c:val>
          <c:extLst>
            <c:ext xmlns:c16="http://schemas.microsoft.com/office/drawing/2014/chart" uri="{C3380CC4-5D6E-409C-BE32-E72D297353CC}">
              <c16:uniqueId val="{00000026-464E-49E0-AC3A-8B8F3DDEA318}"/>
            </c:ext>
          </c:extLst>
        </c:ser>
        <c:ser>
          <c:idx val="2"/>
          <c:order val="3"/>
          <c:tx>
            <c:strRef>
              <c:f>'10 assuntos + demandados 2022'!$E$6</c:f>
              <c:strCache>
                <c:ptCount val="1"/>
                <c:pt idx="0">
                  <c:v>set/22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27-464E-49E0-AC3A-8B8F3DDEA318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28-464E-49E0-AC3A-8B8F3DDEA318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29-464E-49E0-AC3A-8B8F3DDEA318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2A-464E-49E0-AC3A-8B8F3DDEA318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2B-464E-49E0-AC3A-8B8F3DDEA318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2C-464E-49E0-AC3A-8B8F3DDEA318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2D-464E-49E0-AC3A-8B8F3DDEA318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2E-464E-49E0-AC3A-8B8F3DDEA318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2F-464E-49E0-AC3A-8B8F3DDEA318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30-464E-49E0-AC3A-8B8F3DDEA318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31-464E-49E0-AC3A-8B8F3DDEA318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32-464E-49E0-AC3A-8B8F3DDEA318}"/>
              </c:ext>
            </c:extLst>
          </c:dPt>
          <c:cat>
            <c:strRef>
              <c:f>('10 assuntos + demandados 2022'!$A$7:$A$16,'10 assuntos + demandados 2022'!$A$18)</c:f>
              <c:strCache>
                <c:ptCount val="11"/>
                <c:pt idx="0">
                  <c:v>Cadastro Único (CadÚnico)</c:v>
                </c:pt>
                <c:pt idx="1">
                  <c:v>Árvore</c:v>
                </c:pt>
                <c:pt idx="2">
                  <c:v>Buraco e pavimentação</c:v>
                </c:pt>
                <c:pt idx="3">
                  <c:v>Poluição sonora - PSIU</c:v>
                </c:pt>
                <c:pt idx="4">
                  <c:v>Qualidade de atendimento</c:v>
                </c:pt>
                <c:pt idx="5">
                  <c:v>Bilhete único</c:v>
                </c:pt>
                <c:pt idx="6">
                  <c:v>Multas de trânsito</c:v>
                </c:pt>
                <c:pt idx="7">
                  <c:v>Estabelecimentos comerciais, indústrias e serviços</c:v>
                </c:pt>
                <c:pt idx="8">
                  <c:v>IPTU - Imposto Predial e Territorial Urbano</c:v>
                </c:pt>
                <c:pt idx="9">
                  <c:v>Sinalização e Circulação de veículos e Pedestres</c:v>
                </c:pt>
                <c:pt idx="10">
                  <c:v>Outros</c:v>
                </c:pt>
              </c:strCache>
            </c:strRef>
          </c:cat>
          <c:val>
            <c:numRef>
              <c:f>('10 assuntos + demandados 2022'!$E$7:$E$16,'10 assuntos + demandados 2022'!$E$18)</c:f>
            </c:numRef>
          </c:val>
          <c:extLst>
            <c:ext xmlns:c16="http://schemas.microsoft.com/office/drawing/2014/chart" uri="{C3380CC4-5D6E-409C-BE32-E72D297353CC}">
              <c16:uniqueId val="{00000033-464E-49E0-AC3A-8B8F3DDEA318}"/>
            </c:ext>
          </c:extLst>
        </c:ser>
        <c:ser>
          <c:idx val="3"/>
          <c:order val="4"/>
          <c:tx>
            <c:strRef>
              <c:f>'10 assuntos + demandados 2022'!$F$6</c:f>
              <c:strCache>
                <c:ptCount val="1"/>
                <c:pt idx="0">
                  <c:v>ago/22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34-464E-49E0-AC3A-8B8F3DDEA318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35-464E-49E0-AC3A-8B8F3DDEA318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36-464E-49E0-AC3A-8B8F3DDEA318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37-464E-49E0-AC3A-8B8F3DDEA318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38-464E-49E0-AC3A-8B8F3DDEA318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39-464E-49E0-AC3A-8B8F3DDEA318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3A-464E-49E0-AC3A-8B8F3DDEA318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3B-464E-49E0-AC3A-8B8F3DDEA318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3C-464E-49E0-AC3A-8B8F3DDEA318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3D-464E-49E0-AC3A-8B8F3DDEA318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3E-464E-49E0-AC3A-8B8F3DDEA318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3F-464E-49E0-AC3A-8B8F3DDEA318}"/>
              </c:ext>
            </c:extLst>
          </c:dPt>
          <c:cat>
            <c:strRef>
              <c:f>('10 assuntos + demandados 2022'!$A$7:$A$16,'10 assuntos + demandados 2022'!$A$18)</c:f>
              <c:strCache>
                <c:ptCount val="11"/>
                <c:pt idx="0">
                  <c:v>Cadastro Único (CadÚnico)</c:v>
                </c:pt>
                <c:pt idx="1">
                  <c:v>Árvore</c:v>
                </c:pt>
                <c:pt idx="2">
                  <c:v>Buraco e pavimentação</c:v>
                </c:pt>
                <c:pt idx="3">
                  <c:v>Poluição sonora - PSIU</c:v>
                </c:pt>
                <c:pt idx="4">
                  <c:v>Qualidade de atendimento</c:v>
                </c:pt>
                <c:pt idx="5">
                  <c:v>Bilhete único</c:v>
                </c:pt>
                <c:pt idx="6">
                  <c:v>Multas de trânsito</c:v>
                </c:pt>
                <c:pt idx="7">
                  <c:v>Estabelecimentos comerciais, indústrias e serviços</c:v>
                </c:pt>
                <c:pt idx="8">
                  <c:v>IPTU - Imposto Predial e Territorial Urbano</c:v>
                </c:pt>
                <c:pt idx="9">
                  <c:v>Sinalização e Circulação de veículos e Pedestres</c:v>
                </c:pt>
                <c:pt idx="10">
                  <c:v>Outros</c:v>
                </c:pt>
              </c:strCache>
            </c:strRef>
          </c:cat>
          <c:val>
            <c:numRef>
              <c:f>('10 assuntos + demandados 2022'!$F$7:$F$16,'10 assuntos + demandados 2022'!$F$18)</c:f>
            </c:numRef>
          </c:val>
          <c:extLst>
            <c:ext xmlns:c16="http://schemas.microsoft.com/office/drawing/2014/chart" uri="{C3380CC4-5D6E-409C-BE32-E72D297353CC}">
              <c16:uniqueId val="{00000040-464E-49E0-AC3A-8B8F3DDEA318}"/>
            </c:ext>
          </c:extLst>
        </c:ser>
        <c:ser>
          <c:idx val="4"/>
          <c:order val="5"/>
          <c:tx>
            <c:strRef>
              <c:f>'10 assuntos + demandados 2022'!$G$6</c:f>
              <c:strCache>
                <c:ptCount val="1"/>
                <c:pt idx="0">
                  <c:v>jul/22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41-464E-49E0-AC3A-8B8F3DDEA318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42-464E-49E0-AC3A-8B8F3DDEA318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43-464E-49E0-AC3A-8B8F3DDEA318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44-464E-49E0-AC3A-8B8F3DDEA318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45-464E-49E0-AC3A-8B8F3DDEA318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46-464E-49E0-AC3A-8B8F3DDEA318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47-464E-49E0-AC3A-8B8F3DDEA318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48-464E-49E0-AC3A-8B8F3DDEA318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49-464E-49E0-AC3A-8B8F3DDEA318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4A-464E-49E0-AC3A-8B8F3DDEA318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4B-464E-49E0-AC3A-8B8F3DDEA318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4C-464E-49E0-AC3A-8B8F3DDEA318}"/>
              </c:ext>
            </c:extLst>
          </c:dPt>
          <c:cat>
            <c:strRef>
              <c:f>('10 assuntos + demandados 2022'!$A$7:$A$16,'10 assuntos + demandados 2022'!$A$18)</c:f>
              <c:strCache>
                <c:ptCount val="11"/>
                <c:pt idx="0">
                  <c:v>Cadastro Único (CadÚnico)</c:v>
                </c:pt>
                <c:pt idx="1">
                  <c:v>Árvore</c:v>
                </c:pt>
                <c:pt idx="2">
                  <c:v>Buraco e pavimentação</c:v>
                </c:pt>
                <c:pt idx="3">
                  <c:v>Poluição sonora - PSIU</c:v>
                </c:pt>
                <c:pt idx="4">
                  <c:v>Qualidade de atendimento</c:v>
                </c:pt>
                <c:pt idx="5">
                  <c:v>Bilhete único</c:v>
                </c:pt>
                <c:pt idx="6">
                  <c:v>Multas de trânsito</c:v>
                </c:pt>
                <c:pt idx="7">
                  <c:v>Estabelecimentos comerciais, indústrias e serviços</c:v>
                </c:pt>
                <c:pt idx="8">
                  <c:v>IPTU - Imposto Predial e Territorial Urbano</c:v>
                </c:pt>
                <c:pt idx="9">
                  <c:v>Sinalização e Circulação de veículos e Pedestres</c:v>
                </c:pt>
                <c:pt idx="10">
                  <c:v>Outros</c:v>
                </c:pt>
              </c:strCache>
            </c:strRef>
          </c:cat>
          <c:val>
            <c:numRef>
              <c:f>('10 assuntos + demandados 2022'!$G$7:$G$16,'10 assuntos + demandados 2022'!$G$18)</c:f>
            </c:numRef>
          </c:val>
          <c:extLst>
            <c:ext xmlns:c16="http://schemas.microsoft.com/office/drawing/2014/chart" uri="{C3380CC4-5D6E-409C-BE32-E72D297353CC}">
              <c16:uniqueId val="{0000004D-464E-49E0-AC3A-8B8F3DDEA318}"/>
            </c:ext>
          </c:extLst>
        </c:ser>
        <c:ser>
          <c:idx val="5"/>
          <c:order val="6"/>
          <c:tx>
            <c:strRef>
              <c:f>'10 assuntos + demandados 2022'!$H$6</c:f>
              <c:strCache>
                <c:ptCount val="1"/>
                <c:pt idx="0">
                  <c:v>jun/22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4E-464E-49E0-AC3A-8B8F3DDEA318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4F-464E-49E0-AC3A-8B8F3DDEA318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50-464E-49E0-AC3A-8B8F3DDEA318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51-464E-49E0-AC3A-8B8F3DDEA318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52-464E-49E0-AC3A-8B8F3DDEA318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53-464E-49E0-AC3A-8B8F3DDEA318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54-464E-49E0-AC3A-8B8F3DDEA318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55-464E-49E0-AC3A-8B8F3DDEA318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56-464E-49E0-AC3A-8B8F3DDEA318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57-464E-49E0-AC3A-8B8F3DDEA318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58-464E-49E0-AC3A-8B8F3DDEA318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59-464E-49E0-AC3A-8B8F3DDEA318}"/>
              </c:ext>
            </c:extLst>
          </c:dPt>
          <c:cat>
            <c:strRef>
              <c:f>('10 assuntos + demandados 2022'!$A$7:$A$16,'10 assuntos + demandados 2022'!$A$18)</c:f>
              <c:strCache>
                <c:ptCount val="11"/>
                <c:pt idx="0">
                  <c:v>Cadastro Único (CadÚnico)</c:v>
                </c:pt>
                <c:pt idx="1">
                  <c:v>Árvore</c:v>
                </c:pt>
                <c:pt idx="2">
                  <c:v>Buraco e pavimentação</c:v>
                </c:pt>
                <c:pt idx="3">
                  <c:v>Poluição sonora - PSIU</c:v>
                </c:pt>
                <c:pt idx="4">
                  <c:v>Qualidade de atendimento</c:v>
                </c:pt>
                <c:pt idx="5">
                  <c:v>Bilhete único</c:v>
                </c:pt>
                <c:pt idx="6">
                  <c:v>Multas de trânsito</c:v>
                </c:pt>
                <c:pt idx="7">
                  <c:v>Estabelecimentos comerciais, indústrias e serviços</c:v>
                </c:pt>
                <c:pt idx="8">
                  <c:v>IPTU - Imposto Predial e Territorial Urbano</c:v>
                </c:pt>
                <c:pt idx="9">
                  <c:v>Sinalização e Circulação de veículos e Pedestres</c:v>
                </c:pt>
                <c:pt idx="10">
                  <c:v>Outros</c:v>
                </c:pt>
              </c:strCache>
            </c:strRef>
          </c:cat>
          <c:val>
            <c:numRef>
              <c:f>('10 assuntos + demandados 2022'!$H$7:$H$16,'10 assuntos + demandados 2022'!$H$18)</c:f>
            </c:numRef>
          </c:val>
          <c:extLst>
            <c:ext xmlns:c16="http://schemas.microsoft.com/office/drawing/2014/chart" uri="{C3380CC4-5D6E-409C-BE32-E72D297353CC}">
              <c16:uniqueId val="{0000005A-464E-49E0-AC3A-8B8F3DDEA318}"/>
            </c:ext>
          </c:extLst>
        </c:ser>
        <c:ser>
          <c:idx val="6"/>
          <c:order val="7"/>
          <c:tx>
            <c:strRef>
              <c:f>'10 assuntos + demandados 2022'!$I$6</c:f>
              <c:strCache>
                <c:ptCount val="1"/>
                <c:pt idx="0">
                  <c:v>mai/22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5B-464E-49E0-AC3A-8B8F3DDEA318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5C-464E-49E0-AC3A-8B8F3DDEA318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5D-464E-49E0-AC3A-8B8F3DDEA318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5E-464E-49E0-AC3A-8B8F3DDEA318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5F-464E-49E0-AC3A-8B8F3DDEA318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60-464E-49E0-AC3A-8B8F3DDEA318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61-464E-49E0-AC3A-8B8F3DDEA318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62-464E-49E0-AC3A-8B8F3DDEA318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63-464E-49E0-AC3A-8B8F3DDEA318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64-464E-49E0-AC3A-8B8F3DDEA318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65-464E-49E0-AC3A-8B8F3DDEA318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66-464E-49E0-AC3A-8B8F3DDEA318}"/>
              </c:ext>
            </c:extLst>
          </c:dPt>
          <c:cat>
            <c:strRef>
              <c:f>('10 assuntos + demandados 2022'!$A$7:$A$16,'10 assuntos + demandados 2022'!$A$18)</c:f>
              <c:strCache>
                <c:ptCount val="11"/>
                <c:pt idx="0">
                  <c:v>Cadastro Único (CadÚnico)</c:v>
                </c:pt>
                <c:pt idx="1">
                  <c:v>Árvore</c:v>
                </c:pt>
                <c:pt idx="2">
                  <c:v>Buraco e pavimentação</c:v>
                </c:pt>
                <c:pt idx="3">
                  <c:v>Poluição sonora - PSIU</c:v>
                </c:pt>
                <c:pt idx="4">
                  <c:v>Qualidade de atendimento</c:v>
                </c:pt>
                <c:pt idx="5">
                  <c:v>Bilhete único</c:v>
                </c:pt>
                <c:pt idx="6">
                  <c:v>Multas de trânsito</c:v>
                </c:pt>
                <c:pt idx="7">
                  <c:v>Estabelecimentos comerciais, indústrias e serviços</c:v>
                </c:pt>
                <c:pt idx="8">
                  <c:v>IPTU - Imposto Predial e Territorial Urbano</c:v>
                </c:pt>
                <c:pt idx="9">
                  <c:v>Sinalização e Circulação de veículos e Pedestres</c:v>
                </c:pt>
                <c:pt idx="10">
                  <c:v>Outros</c:v>
                </c:pt>
              </c:strCache>
            </c:strRef>
          </c:cat>
          <c:val>
            <c:numRef>
              <c:f>('10 assuntos + demandados 2022'!$I$7:$I$16,'10 assuntos + demandados 2022'!$I$18)</c:f>
            </c:numRef>
          </c:val>
          <c:extLst>
            <c:ext xmlns:c16="http://schemas.microsoft.com/office/drawing/2014/chart" uri="{C3380CC4-5D6E-409C-BE32-E72D297353CC}">
              <c16:uniqueId val="{00000067-464E-49E0-AC3A-8B8F3DDEA318}"/>
            </c:ext>
          </c:extLst>
        </c:ser>
        <c:ser>
          <c:idx val="7"/>
          <c:order val="8"/>
          <c:tx>
            <c:strRef>
              <c:f>'10 assuntos + demandados 2022'!$J$6</c:f>
              <c:strCache>
                <c:ptCount val="1"/>
                <c:pt idx="0">
                  <c:v>abr/22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68-464E-49E0-AC3A-8B8F3DDEA318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69-464E-49E0-AC3A-8B8F3DDEA318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6A-464E-49E0-AC3A-8B8F3DDEA318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6B-464E-49E0-AC3A-8B8F3DDEA318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6C-464E-49E0-AC3A-8B8F3DDEA318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6D-464E-49E0-AC3A-8B8F3DDEA318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6E-464E-49E0-AC3A-8B8F3DDEA318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6F-464E-49E0-AC3A-8B8F3DDEA318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70-464E-49E0-AC3A-8B8F3DDEA318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71-464E-49E0-AC3A-8B8F3DDEA318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72-464E-49E0-AC3A-8B8F3DDEA318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73-464E-49E0-AC3A-8B8F3DDEA318}"/>
              </c:ext>
            </c:extLst>
          </c:dPt>
          <c:cat>
            <c:strRef>
              <c:f>('10 assuntos + demandados 2022'!$A$7:$A$16,'10 assuntos + demandados 2022'!$A$18)</c:f>
              <c:strCache>
                <c:ptCount val="11"/>
                <c:pt idx="0">
                  <c:v>Cadastro Único (CadÚnico)</c:v>
                </c:pt>
                <c:pt idx="1">
                  <c:v>Árvore</c:v>
                </c:pt>
                <c:pt idx="2">
                  <c:v>Buraco e pavimentação</c:v>
                </c:pt>
                <c:pt idx="3">
                  <c:v>Poluição sonora - PSIU</c:v>
                </c:pt>
                <c:pt idx="4">
                  <c:v>Qualidade de atendimento</c:v>
                </c:pt>
                <c:pt idx="5">
                  <c:v>Bilhete único</c:v>
                </c:pt>
                <c:pt idx="6">
                  <c:v>Multas de trânsito</c:v>
                </c:pt>
                <c:pt idx="7">
                  <c:v>Estabelecimentos comerciais, indústrias e serviços</c:v>
                </c:pt>
                <c:pt idx="8">
                  <c:v>IPTU - Imposto Predial e Territorial Urbano</c:v>
                </c:pt>
                <c:pt idx="9">
                  <c:v>Sinalização e Circulação de veículos e Pedestres</c:v>
                </c:pt>
                <c:pt idx="10">
                  <c:v>Outros</c:v>
                </c:pt>
              </c:strCache>
            </c:strRef>
          </c:cat>
          <c:val>
            <c:numRef>
              <c:f>('10 assuntos + demandados 2022'!$J$7:$J$16,'10 assuntos + demandados 2022'!$J$18)</c:f>
            </c:numRef>
          </c:val>
          <c:extLst>
            <c:ext xmlns:c16="http://schemas.microsoft.com/office/drawing/2014/chart" uri="{C3380CC4-5D6E-409C-BE32-E72D297353CC}">
              <c16:uniqueId val="{00000074-464E-49E0-AC3A-8B8F3DDEA318}"/>
            </c:ext>
          </c:extLst>
        </c:ser>
        <c:ser>
          <c:idx val="8"/>
          <c:order val="9"/>
          <c:tx>
            <c:strRef>
              <c:f>'10 assuntos + demandados 2022'!$K$6</c:f>
              <c:strCache>
                <c:ptCount val="1"/>
                <c:pt idx="0">
                  <c:v>mar/22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75-464E-49E0-AC3A-8B8F3DDEA318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76-464E-49E0-AC3A-8B8F3DDEA318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77-464E-49E0-AC3A-8B8F3DDEA318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78-464E-49E0-AC3A-8B8F3DDEA318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79-464E-49E0-AC3A-8B8F3DDEA318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7A-464E-49E0-AC3A-8B8F3DDEA318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7B-464E-49E0-AC3A-8B8F3DDEA318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7C-464E-49E0-AC3A-8B8F3DDEA318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7D-464E-49E0-AC3A-8B8F3DDEA318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7E-464E-49E0-AC3A-8B8F3DDEA318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7F-464E-49E0-AC3A-8B8F3DDEA318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80-464E-49E0-AC3A-8B8F3DDEA318}"/>
              </c:ext>
            </c:extLst>
          </c:dPt>
          <c:cat>
            <c:strRef>
              <c:f>('10 assuntos + demandados 2022'!$A$7:$A$16,'10 assuntos + demandados 2022'!$A$18)</c:f>
              <c:strCache>
                <c:ptCount val="11"/>
                <c:pt idx="0">
                  <c:v>Cadastro Único (CadÚnico)</c:v>
                </c:pt>
                <c:pt idx="1">
                  <c:v>Árvore</c:v>
                </c:pt>
                <c:pt idx="2">
                  <c:v>Buraco e pavimentação</c:v>
                </c:pt>
                <c:pt idx="3">
                  <c:v>Poluição sonora - PSIU</c:v>
                </c:pt>
                <c:pt idx="4">
                  <c:v>Qualidade de atendimento</c:v>
                </c:pt>
                <c:pt idx="5">
                  <c:v>Bilhete único</c:v>
                </c:pt>
                <c:pt idx="6">
                  <c:v>Multas de trânsito</c:v>
                </c:pt>
                <c:pt idx="7">
                  <c:v>Estabelecimentos comerciais, indústrias e serviços</c:v>
                </c:pt>
                <c:pt idx="8">
                  <c:v>IPTU - Imposto Predial e Territorial Urbano</c:v>
                </c:pt>
                <c:pt idx="9">
                  <c:v>Sinalização e Circulação de veículos e Pedestres</c:v>
                </c:pt>
                <c:pt idx="10">
                  <c:v>Outros</c:v>
                </c:pt>
              </c:strCache>
            </c:strRef>
          </c:cat>
          <c:val>
            <c:numRef>
              <c:f>('10 assuntos + demandados 2022'!$K$7:$K$16,'10 assuntos + demandados 2022'!$K$18)</c:f>
            </c:numRef>
          </c:val>
          <c:extLst>
            <c:ext xmlns:c16="http://schemas.microsoft.com/office/drawing/2014/chart" uri="{C3380CC4-5D6E-409C-BE32-E72D297353CC}">
              <c16:uniqueId val="{00000081-464E-49E0-AC3A-8B8F3DDEA318}"/>
            </c:ext>
          </c:extLst>
        </c:ser>
        <c:ser>
          <c:idx val="10"/>
          <c:order val="10"/>
          <c:tx>
            <c:strRef>
              <c:f>'10 assuntos + demandados 2022'!$L$6</c:f>
              <c:strCache>
                <c:ptCount val="1"/>
                <c:pt idx="0">
                  <c:v>fev/22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82-464E-49E0-AC3A-8B8F3DDEA318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83-464E-49E0-AC3A-8B8F3DDEA318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84-464E-49E0-AC3A-8B8F3DDEA318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85-464E-49E0-AC3A-8B8F3DDEA318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86-464E-49E0-AC3A-8B8F3DDEA318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87-464E-49E0-AC3A-8B8F3DDEA318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88-464E-49E0-AC3A-8B8F3DDEA318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89-464E-49E0-AC3A-8B8F3DDEA318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8A-464E-49E0-AC3A-8B8F3DDEA318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8B-464E-49E0-AC3A-8B8F3DDEA318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8C-464E-49E0-AC3A-8B8F3DDEA318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8D-464E-49E0-AC3A-8B8F3DDEA318}"/>
              </c:ext>
            </c:extLst>
          </c:dPt>
          <c:cat>
            <c:strRef>
              <c:f>('10 assuntos + demandados 2022'!$A$7:$A$16,'10 assuntos + demandados 2022'!$A$18)</c:f>
              <c:strCache>
                <c:ptCount val="11"/>
                <c:pt idx="0">
                  <c:v>Cadastro Único (CadÚnico)</c:v>
                </c:pt>
                <c:pt idx="1">
                  <c:v>Árvore</c:v>
                </c:pt>
                <c:pt idx="2">
                  <c:v>Buraco e pavimentação</c:v>
                </c:pt>
                <c:pt idx="3">
                  <c:v>Poluição sonora - PSIU</c:v>
                </c:pt>
                <c:pt idx="4">
                  <c:v>Qualidade de atendimento</c:v>
                </c:pt>
                <c:pt idx="5">
                  <c:v>Bilhete único</c:v>
                </c:pt>
                <c:pt idx="6">
                  <c:v>Multas de trânsito</c:v>
                </c:pt>
                <c:pt idx="7">
                  <c:v>Estabelecimentos comerciais, indústrias e serviços</c:v>
                </c:pt>
                <c:pt idx="8">
                  <c:v>IPTU - Imposto Predial e Territorial Urbano</c:v>
                </c:pt>
                <c:pt idx="9">
                  <c:v>Sinalização e Circulação de veículos e Pedestres</c:v>
                </c:pt>
                <c:pt idx="10">
                  <c:v>Outros</c:v>
                </c:pt>
              </c:strCache>
            </c:strRef>
          </c:cat>
          <c:val>
            <c:numRef>
              <c:f>('10 assuntos + demandados 2022'!$L$7:$L$16,'10 assuntos + demandados 2022'!$L$18)</c:f>
            </c:numRef>
          </c:val>
          <c:extLst>
            <c:ext xmlns:c16="http://schemas.microsoft.com/office/drawing/2014/chart" uri="{C3380CC4-5D6E-409C-BE32-E72D297353CC}">
              <c16:uniqueId val="{0000008E-464E-49E0-AC3A-8B8F3DDEA318}"/>
            </c:ext>
          </c:extLst>
        </c:ser>
        <c:ser>
          <c:idx val="9"/>
          <c:order val="11"/>
          <c:tx>
            <c:strRef>
              <c:f>'10 assuntos + demandados 2022'!$M$6</c:f>
              <c:strCache>
                <c:ptCount val="1"/>
                <c:pt idx="0">
                  <c:v>jan/22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8F-464E-49E0-AC3A-8B8F3DDEA318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90-464E-49E0-AC3A-8B8F3DDEA318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91-464E-49E0-AC3A-8B8F3DDEA318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92-464E-49E0-AC3A-8B8F3DDEA318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93-464E-49E0-AC3A-8B8F3DDEA318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94-464E-49E0-AC3A-8B8F3DDEA318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95-464E-49E0-AC3A-8B8F3DDEA318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96-464E-49E0-AC3A-8B8F3DDEA318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97-464E-49E0-AC3A-8B8F3DDEA318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98-464E-49E0-AC3A-8B8F3DDEA318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99-464E-49E0-AC3A-8B8F3DDEA318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9A-464E-49E0-AC3A-8B8F3DDEA318}"/>
              </c:ext>
            </c:extLst>
          </c:dPt>
          <c:cat>
            <c:strRef>
              <c:f>('10 assuntos + demandados 2022'!$A$7:$A$16,'10 assuntos + demandados 2022'!$A$18)</c:f>
              <c:strCache>
                <c:ptCount val="11"/>
                <c:pt idx="0">
                  <c:v>Cadastro Único (CadÚnico)</c:v>
                </c:pt>
                <c:pt idx="1">
                  <c:v>Árvore</c:v>
                </c:pt>
                <c:pt idx="2">
                  <c:v>Buraco e pavimentação</c:v>
                </c:pt>
                <c:pt idx="3">
                  <c:v>Poluição sonora - PSIU</c:v>
                </c:pt>
                <c:pt idx="4">
                  <c:v>Qualidade de atendimento</c:v>
                </c:pt>
                <c:pt idx="5">
                  <c:v>Bilhete único</c:v>
                </c:pt>
                <c:pt idx="6">
                  <c:v>Multas de trânsito</c:v>
                </c:pt>
                <c:pt idx="7">
                  <c:v>Estabelecimentos comerciais, indústrias e serviços</c:v>
                </c:pt>
                <c:pt idx="8">
                  <c:v>IPTU - Imposto Predial e Territorial Urbano</c:v>
                </c:pt>
                <c:pt idx="9">
                  <c:v>Sinalização e Circulação de veículos e Pedestres</c:v>
                </c:pt>
                <c:pt idx="10">
                  <c:v>Outros</c:v>
                </c:pt>
              </c:strCache>
            </c:strRef>
          </c:cat>
          <c:val>
            <c:numRef>
              <c:f>('10 assuntos + demandados 2022'!$M$7:$M$16,'10 assuntos + demandados 2022'!$M$18)</c:f>
            </c:numRef>
          </c:val>
          <c:extLst>
            <c:ext xmlns:c16="http://schemas.microsoft.com/office/drawing/2014/chart" uri="{C3380CC4-5D6E-409C-BE32-E72D297353CC}">
              <c16:uniqueId val="{0000009B-464E-49E0-AC3A-8B8F3DDEA318}"/>
            </c:ext>
          </c:extLst>
        </c:ser>
        <c:ser>
          <c:idx val="13"/>
          <c:order val="12"/>
          <c:tx>
            <c:strRef>
              <c:f>'10 assuntos + demandados 2022'!$P$6</c:f>
              <c:strCache>
                <c:ptCount val="1"/>
                <c:pt idx="0">
                  <c:v>% em relação ao ano 2022 (exetuando-se denúncias)</c:v>
                </c:pt>
              </c:strCache>
            </c:strRef>
          </c:tx>
          <c:dPt>
            <c:idx val="0"/>
            <c:bubble3D val="0"/>
            <c:spPr>
              <a:solidFill>
                <a:srgbClr val="FFFFFF"/>
              </a:solidFill>
            </c:spPr>
            <c:extLst>
              <c:ext xmlns:c16="http://schemas.microsoft.com/office/drawing/2014/chart" uri="{C3380CC4-5D6E-409C-BE32-E72D297353CC}">
                <c16:uniqueId val="{0000009C-464E-49E0-AC3A-8B8F3DDEA318}"/>
              </c:ext>
            </c:extLst>
          </c:dPt>
          <c:dPt>
            <c:idx val="1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9D-464E-49E0-AC3A-8B8F3DDEA318}"/>
              </c:ext>
            </c:extLst>
          </c:dPt>
          <c:dPt>
            <c:idx val="2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9E-464E-49E0-AC3A-8B8F3DDEA318}"/>
              </c:ext>
            </c:extLst>
          </c:dPt>
          <c:dPt>
            <c:idx val="3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9F-464E-49E0-AC3A-8B8F3DDEA318}"/>
              </c:ext>
            </c:extLst>
          </c:dPt>
          <c:dPt>
            <c:idx val="4"/>
            <c:bubble3D val="0"/>
            <c:spPr>
              <a:solidFill>
                <a:srgbClr val="00FFFF"/>
              </a:solidFill>
            </c:spPr>
            <c:extLst>
              <c:ext xmlns:c16="http://schemas.microsoft.com/office/drawing/2014/chart" uri="{C3380CC4-5D6E-409C-BE32-E72D297353CC}">
                <c16:uniqueId val="{000000A0-464E-49E0-AC3A-8B8F3DDEA318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A1-464E-49E0-AC3A-8B8F3DDEA318}"/>
              </c:ext>
            </c:extLst>
          </c:dPt>
          <c:dPt>
            <c:idx val="6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A2-464E-49E0-AC3A-8B8F3DDEA318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A3-464E-49E0-AC3A-8B8F3DDEA318}"/>
              </c:ext>
            </c:extLst>
          </c:dPt>
          <c:dPt>
            <c:idx val="8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A4-464E-49E0-AC3A-8B8F3DDEA318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A5-464E-49E0-AC3A-8B8F3DDEA318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A6-464E-49E0-AC3A-8B8F3DDEA318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A7-464E-49E0-AC3A-8B8F3DDEA318}"/>
              </c:ext>
            </c:extLst>
          </c:dPt>
          <c:dLbls>
            <c:dLbl>
              <c:idx val="2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9E-464E-49E0-AC3A-8B8F3DDEA318}"/>
                </c:ext>
              </c:extLst>
            </c:dLbl>
            <c:dLbl>
              <c:idx val="8"/>
              <c:layout>
                <c:manualLayout>
                  <c:x val="-5.0945345314981696E-2"/>
                  <c:y val="-4.7257872293522428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A4-464E-49E0-AC3A-8B8F3DDEA318}"/>
                </c:ext>
              </c:extLst>
            </c:dLbl>
            <c:dLbl>
              <c:idx val="9"/>
              <c:layout>
                <c:manualLayout>
                  <c:x val="-4.079018212611072E-2"/>
                  <c:y val="-6.5375410750821511E-2"/>
                </c:manualLayout>
              </c:layout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 b="1"/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  <c15:layout/>
                </c:ext>
                <c:ext xmlns:c16="http://schemas.microsoft.com/office/drawing/2014/chart" uri="{C3380CC4-5D6E-409C-BE32-E72D297353CC}">
                  <c16:uniqueId val="{000000A5-464E-49E0-AC3A-8B8F3DDEA318}"/>
                </c:ext>
              </c:extLst>
            </c:dLbl>
            <c:dLbl>
              <c:idx val="10"/>
              <c:layout>
                <c:manualLayout>
                  <c:x val="3.4392723381487425E-2"/>
                  <c:y val="4.3344975578840048E-4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A6-464E-49E0-AC3A-8B8F3DDEA318}"/>
                </c:ext>
              </c:extLst>
            </c:dLbl>
            <c:dLbl>
              <c:idx val="11"/>
              <c:layout>
                <c:manualLayout>
                  <c:x val="-0.1040089651714884"/>
                  <c:y val="4.3344975578840048E-4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A7-464E-49E0-AC3A-8B8F3DDEA318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('10 assuntos + demandados 2022'!$A$7:$A$16,'10 assuntos + demandados 2022'!$A$18)</c:f>
              <c:strCache>
                <c:ptCount val="11"/>
                <c:pt idx="0">
                  <c:v>Cadastro Único (CadÚnico)</c:v>
                </c:pt>
                <c:pt idx="1">
                  <c:v>Árvore</c:v>
                </c:pt>
                <c:pt idx="2">
                  <c:v>Buraco e pavimentação</c:v>
                </c:pt>
                <c:pt idx="3">
                  <c:v>Poluição sonora - PSIU</c:v>
                </c:pt>
                <c:pt idx="4">
                  <c:v>Qualidade de atendimento</c:v>
                </c:pt>
                <c:pt idx="5">
                  <c:v>Bilhete único</c:v>
                </c:pt>
                <c:pt idx="6">
                  <c:v>Multas de trânsito</c:v>
                </c:pt>
                <c:pt idx="7">
                  <c:v>Estabelecimentos comerciais, indústrias e serviços</c:v>
                </c:pt>
                <c:pt idx="8">
                  <c:v>IPTU - Imposto Predial e Territorial Urbano</c:v>
                </c:pt>
                <c:pt idx="9">
                  <c:v>Sinalização e Circulação de veículos e Pedestres</c:v>
                </c:pt>
                <c:pt idx="10">
                  <c:v>Outros</c:v>
                </c:pt>
              </c:strCache>
            </c:strRef>
          </c:cat>
          <c:val>
            <c:numRef>
              <c:f>('10 assuntos + demandados 2022'!$P$7:$P$16,'10 assuntos + demandados 2022'!$P$18)</c:f>
              <c:numCache>
                <c:formatCode>0.00</c:formatCode>
                <c:ptCount val="11"/>
                <c:pt idx="0">
                  <c:v>6.9257965859054726</c:v>
                </c:pt>
                <c:pt idx="1">
                  <c:v>5.2339327158753228</c:v>
                </c:pt>
                <c:pt idx="2">
                  <c:v>5.1558466911047001</c:v>
                </c:pt>
                <c:pt idx="3">
                  <c:v>5.1384942411556729</c:v>
                </c:pt>
                <c:pt idx="4">
                  <c:v>4.6157516864412296</c:v>
                </c:pt>
                <c:pt idx="5">
                  <c:v>4.0127540507125348</c:v>
                </c:pt>
                <c:pt idx="6">
                  <c:v>3.5290545083834024</c:v>
                </c:pt>
                <c:pt idx="7">
                  <c:v>3.1299481595557772</c:v>
                </c:pt>
                <c:pt idx="8">
                  <c:v>3.0323406285924994</c:v>
                </c:pt>
                <c:pt idx="9">
                  <c:v>2.9542546038218771</c:v>
                </c:pt>
                <c:pt idx="10">
                  <c:v>56.271826128451508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A8-464E-49E0-AC3A-8B8F3DDEA3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plitType val="val"/>
        <c:splitPos val="41"/>
        <c:secondPieSize val="75"/>
        <c:serLines/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300192532113261"/>
          <c:y val="0.16371945632780155"/>
          <c:w val="0.2699807467886739"/>
          <c:h val="0.7388513443693554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6345" cap="flat">
      <a:solidFill>
        <a:srgbClr val="898989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BR" sz="1000" b="1" i="0" baseline="0">
                <a:solidFill>
                  <a:schemeClr val="tx1"/>
                </a:solidFill>
                <a:effectLst/>
              </a:rPr>
              <a:t>10 assuntos mais demandados do ano de 2022 em</a:t>
            </a:r>
            <a:endParaRPr lang="pt-BR" sz="1000" b="1">
              <a:solidFill>
                <a:schemeClr val="tx1"/>
              </a:solidFill>
              <a:effectLst/>
            </a:endParaRPr>
          </a:p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BR" sz="1000" b="1" i="0" baseline="0">
                <a:solidFill>
                  <a:schemeClr val="tx1"/>
                </a:solidFill>
                <a:effectLst/>
              </a:rPr>
              <a:t>  comparação com o total de entrada do ano de 2022 </a:t>
            </a:r>
            <a:r>
              <a:rPr lang="en-US" sz="1000" b="1" i="0" u="none" strike="noStrike" baseline="0">
                <a:solidFill>
                  <a:schemeClr val="tx1"/>
                </a:solidFill>
                <a:effectLst/>
              </a:rPr>
              <a:t>(exetuando-se denúncias)</a:t>
            </a:r>
            <a:endParaRPr lang="pt-BR" sz="1000" b="1">
              <a:solidFill>
                <a:schemeClr val="tx1"/>
              </a:solidFill>
            </a:endParaRPr>
          </a:p>
        </c:rich>
      </c:tx>
      <c:layout>
        <c:manualLayout>
          <c:xMode val="edge"/>
          <c:yMode val="edge"/>
          <c:x val="9.8831811210099624E-2"/>
          <c:y val="0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8.9321771826945048E-2"/>
          <c:y val="0.13235317761198542"/>
          <c:w val="0.52989538115739976"/>
          <c:h val="0.82272596605565296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'10 assuntos + demandados 2022'!$N$19</c:f>
              <c:strCache>
                <c:ptCount val="1"/>
                <c:pt idx="0">
                  <c:v>Cadastro Único (CadÚnico)</c:v>
                </c:pt>
              </c:strCache>
            </c:strRef>
          </c:tx>
          <c:spPr>
            <a:solidFill>
              <a:srgbClr val="00B0F0"/>
            </a:solidFill>
            <a:ln w="25400">
              <a:noFill/>
            </a:ln>
          </c:spPr>
          <c:invertIfNegative val="0"/>
          <c:val>
            <c:numRef>
              <c:f>'10 assuntos + demandados 2022'!$N$20:$N$21</c:f>
              <c:numCache>
                <c:formatCode>General</c:formatCode>
                <c:ptCount val="2"/>
                <c:pt idx="0" formatCode="0">
                  <c:v>3193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7E-4733-B337-95287F2EE191}"/>
            </c:ext>
          </c:extLst>
        </c:ser>
        <c:ser>
          <c:idx val="1"/>
          <c:order val="1"/>
          <c:tx>
            <c:strRef>
              <c:f>'10 assuntos + demandados 2022'!$O$19</c:f>
              <c:strCache>
                <c:ptCount val="1"/>
                <c:pt idx="0">
                  <c:v>Árvore</c:v>
                </c:pt>
              </c:strCache>
            </c:strRef>
          </c:tx>
          <c:spPr>
            <a:solidFill>
              <a:srgbClr val="C0504D"/>
            </a:solidFill>
            <a:ln w="25400">
              <a:noFill/>
            </a:ln>
          </c:spPr>
          <c:invertIfNegative val="0"/>
          <c:val>
            <c:numRef>
              <c:f>'10 assuntos + demandados 2022'!$O$20:$O$21</c:f>
              <c:numCache>
                <c:formatCode>General</c:formatCode>
                <c:ptCount val="2"/>
                <c:pt idx="0" formatCode="0">
                  <c:v>2413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37E-4733-B337-95287F2EE191}"/>
            </c:ext>
          </c:extLst>
        </c:ser>
        <c:ser>
          <c:idx val="2"/>
          <c:order val="2"/>
          <c:tx>
            <c:strRef>
              <c:f>'10 assuntos + demandados 2022'!$P$19</c:f>
              <c:strCache>
                <c:ptCount val="1"/>
                <c:pt idx="0">
                  <c:v>Buraco e pavimentação</c:v>
                </c:pt>
              </c:strCache>
            </c:strRef>
          </c:tx>
          <c:spPr>
            <a:solidFill>
              <a:srgbClr val="9BBB59"/>
            </a:solidFill>
            <a:ln w="25400">
              <a:noFill/>
            </a:ln>
          </c:spPr>
          <c:invertIfNegative val="0"/>
          <c:val>
            <c:numRef>
              <c:f>'10 assuntos + demandados 2022'!$P$20:$P$21</c:f>
              <c:numCache>
                <c:formatCode>General</c:formatCode>
                <c:ptCount val="2"/>
                <c:pt idx="0" formatCode="0">
                  <c:v>2377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37E-4733-B337-95287F2EE191}"/>
            </c:ext>
          </c:extLst>
        </c:ser>
        <c:ser>
          <c:idx val="3"/>
          <c:order val="3"/>
          <c:tx>
            <c:strRef>
              <c:f>'10 assuntos + demandados 2022'!$Q$19</c:f>
              <c:strCache>
                <c:ptCount val="1"/>
                <c:pt idx="0">
                  <c:v>Poluição sonora - PSIU</c:v>
                </c:pt>
              </c:strCache>
            </c:strRef>
          </c:tx>
          <c:spPr>
            <a:solidFill>
              <a:schemeClr val="tx1"/>
            </a:solidFill>
            <a:ln>
              <a:noFill/>
            </a:ln>
            <a:effectLst/>
            <a:sp3d/>
          </c:spPr>
          <c:invertIfNegative val="0"/>
          <c:val>
            <c:numRef>
              <c:f>'10 assuntos + demandados 2022'!$Q$20:$Q$21</c:f>
              <c:numCache>
                <c:formatCode>General</c:formatCode>
                <c:ptCount val="2"/>
                <c:pt idx="0" formatCode="0">
                  <c:v>2369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37E-4733-B337-95287F2EE191}"/>
            </c:ext>
          </c:extLst>
        </c:ser>
        <c:ser>
          <c:idx val="4"/>
          <c:order val="4"/>
          <c:tx>
            <c:strRef>
              <c:f>'10 assuntos + demandados 2022'!$R$19</c:f>
              <c:strCache>
                <c:ptCount val="1"/>
                <c:pt idx="0">
                  <c:v>Qualidade de atendimento</c:v>
                </c:pt>
              </c:strCache>
            </c:strRef>
          </c:tx>
          <c:spPr>
            <a:solidFill>
              <a:srgbClr val="00FFFF"/>
            </a:solidFill>
            <a:ln w="25400">
              <a:noFill/>
            </a:ln>
          </c:spPr>
          <c:invertIfNegative val="0"/>
          <c:val>
            <c:numRef>
              <c:f>'10 assuntos + demandados 2022'!$R$20:$R$21</c:f>
              <c:numCache>
                <c:formatCode>General</c:formatCode>
                <c:ptCount val="2"/>
                <c:pt idx="0" formatCode="0">
                  <c:v>2128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37E-4733-B337-95287F2EE191}"/>
            </c:ext>
          </c:extLst>
        </c:ser>
        <c:ser>
          <c:idx val="5"/>
          <c:order val="5"/>
          <c:tx>
            <c:strRef>
              <c:f>'10 assuntos + demandados 2022'!$S$19</c:f>
              <c:strCache>
                <c:ptCount val="1"/>
                <c:pt idx="0">
                  <c:v>Bilhete único</c:v>
                </c:pt>
              </c:strCache>
            </c:strRef>
          </c:tx>
          <c:spPr>
            <a:solidFill>
              <a:srgbClr val="F79646"/>
            </a:solidFill>
            <a:ln w="25400">
              <a:noFill/>
            </a:ln>
          </c:spPr>
          <c:invertIfNegative val="0"/>
          <c:val>
            <c:numRef>
              <c:f>'10 assuntos + demandados 2022'!$S$20:$S$21</c:f>
              <c:numCache>
                <c:formatCode>General</c:formatCode>
                <c:ptCount val="2"/>
                <c:pt idx="0">
                  <c:v>1850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37E-4733-B337-95287F2EE191}"/>
            </c:ext>
          </c:extLst>
        </c:ser>
        <c:ser>
          <c:idx val="6"/>
          <c:order val="6"/>
          <c:tx>
            <c:strRef>
              <c:f>'10 assuntos + demandados 2022'!$T$19</c:f>
              <c:strCache>
                <c:ptCount val="1"/>
                <c:pt idx="0">
                  <c:v>Multas de trânsito</c:v>
                </c:pt>
              </c:strCache>
            </c:strRef>
          </c:tx>
          <c:spPr>
            <a:solidFill>
              <a:schemeClr val="accent6">
                <a:lumMod val="20000"/>
                <a:lumOff val="80000"/>
              </a:schemeClr>
            </a:solidFill>
            <a:ln>
              <a:noFill/>
            </a:ln>
            <a:effectLst/>
            <a:sp3d/>
          </c:spPr>
          <c:invertIfNegative val="0"/>
          <c:val>
            <c:numRef>
              <c:f>'10 assuntos + demandados 2022'!$T$20:$T$21</c:f>
              <c:numCache>
                <c:formatCode>General</c:formatCode>
                <c:ptCount val="2"/>
                <c:pt idx="0">
                  <c:v>1627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37E-4733-B337-95287F2EE191}"/>
            </c:ext>
          </c:extLst>
        </c:ser>
        <c:ser>
          <c:idx val="7"/>
          <c:order val="7"/>
          <c:tx>
            <c:strRef>
              <c:f>'10 assuntos + demandados 2022'!$U$19</c:f>
              <c:strCache>
                <c:ptCount val="1"/>
                <c:pt idx="0">
                  <c:v>Estabelecimentos comerciais, indústrias e serviços</c:v>
                </c:pt>
              </c:strCache>
            </c:strRef>
          </c:tx>
          <c:spPr>
            <a:solidFill>
              <a:srgbClr val="FF00FF"/>
            </a:solidFill>
            <a:ln w="25400">
              <a:noFill/>
            </a:ln>
          </c:spPr>
          <c:invertIfNegative val="0"/>
          <c:val>
            <c:numRef>
              <c:f>'10 assuntos + demandados 2022'!$U$20:$U$21</c:f>
              <c:numCache>
                <c:formatCode>General</c:formatCode>
                <c:ptCount val="2"/>
                <c:pt idx="0">
                  <c:v>1443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37E-4733-B337-95287F2EE191}"/>
            </c:ext>
          </c:extLst>
        </c:ser>
        <c:ser>
          <c:idx val="8"/>
          <c:order val="8"/>
          <c:tx>
            <c:strRef>
              <c:f>'10 assuntos + demandados 2022'!$V$19</c:f>
              <c:strCache>
                <c:ptCount val="1"/>
                <c:pt idx="0">
                  <c:v>IPTU - Imposto Predial e Territorial Urbano</c:v>
                </c:pt>
              </c:strCache>
            </c:strRef>
          </c:tx>
          <c:spPr>
            <a:solidFill>
              <a:srgbClr val="00FF00"/>
            </a:solidFill>
            <a:ln w="25400">
              <a:noFill/>
            </a:ln>
          </c:spPr>
          <c:invertIfNegative val="0"/>
          <c:val>
            <c:numRef>
              <c:f>'10 assuntos + demandados 2022'!$V$20:$V$21</c:f>
              <c:numCache>
                <c:formatCode>General</c:formatCode>
                <c:ptCount val="2"/>
                <c:pt idx="0">
                  <c:v>1398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37E-4733-B337-95287F2EE191}"/>
            </c:ext>
          </c:extLst>
        </c:ser>
        <c:ser>
          <c:idx val="9"/>
          <c:order val="9"/>
          <c:tx>
            <c:strRef>
              <c:f>'10 assuntos + demandados 2022'!$W$19</c:f>
              <c:strCache>
                <c:ptCount val="1"/>
                <c:pt idx="0">
                  <c:v>Sinalização e Circulação de veículos e Pedestres</c:v>
                </c:pt>
              </c:strCache>
            </c:strRef>
          </c:tx>
          <c:spPr>
            <a:solidFill>
              <a:srgbClr val="FFFF00"/>
            </a:solidFill>
            <a:ln w="25400">
              <a:noFill/>
            </a:ln>
          </c:spPr>
          <c:invertIfNegative val="0"/>
          <c:val>
            <c:numRef>
              <c:f>'10 assuntos + demandados 2022'!$W$20:$W$21</c:f>
              <c:numCache>
                <c:formatCode>0</c:formatCode>
                <c:ptCount val="2"/>
                <c:pt idx="0">
                  <c:v>1362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237E-4733-B337-95287F2EE191}"/>
            </c:ext>
          </c:extLst>
        </c:ser>
        <c:ser>
          <c:idx val="10"/>
          <c:order val="10"/>
          <c:tx>
            <c:strRef>
              <c:f>'10 assuntos + demandados 2022'!$X$19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  <a:sp3d/>
          </c:spPr>
          <c:invertIfNegative val="0"/>
          <c:dLbls>
            <c:spPr>
              <a:noFill/>
              <a:ln w="25400"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'10 assuntos + demandados 2022'!$X$20:$X$21</c:f>
              <c:numCache>
                <c:formatCode>General</c:formatCode>
                <c:ptCount val="2"/>
                <c:pt idx="1">
                  <c:v>46103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237E-4733-B337-95287F2EE1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5"/>
        <c:gapDepth val="55"/>
        <c:shape val="box"/>
        <c:axId val="201898336"/>
        <c:axId val="1"/>
        <c:axId val="0"/>
      </c:bar3DChart>
      <c:catAx>
        <c:axId val="201898336"/>
        <c:scaling>
          <c:orientation val="minMax"/>
        </c:scaling>
        <c:delete val="1"/>
        <c:axPos val="b"/>
        <c:majorTickMark val="out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60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201898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/>
      <c:overlay val="0"/>
      <c:spPr>
        <a:noFill/>
        <a:ln w="25400">
          <a:noFill/>
        </a:ln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xMode val="edge"/>
          <c:yMode val="edge"/>
          <c:x val="4.7347952473682724E-2"/>
          <c:y val="0.131603875294625"/>
          <c:w val="0.92594718670918819"/>
          <c:h val="0.8462584669834117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91C3D5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8B63-430D-A3C7-EE2AA94E3A78}"/>
              </c:ext>
            </c:extLst>
          </c:dPt>
          <c:dPt>
            <c:idx val="1"/>
            <c:invertIfNegative val="0"/>
            <c:bubble3D val="0"/>
            <c:spPr>
              <a:solidFill>
                <a:srgbClr val="AA4643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8B63-430D-A3C7-EE2AA94E3A78}"/>
              </c:ext>
            </c:extLst>
          </c:dPt>
          <c:dPt>
            <c:idx val="2"/>
            <c:invertIfNegative val="0"/>
            <c:bubble3D val="0"/>
            <c:spPr>
              <a:solidFill>
                <a:srgbClr val="66FF6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8B63-430D-A3C7-EE2AA94E3A78}"/>
              </c:ext>
            </c:extLst>
          </c:dPt>
          <c:dPt>
            <c:idx val="3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63-430D-A3C7-EE2AA94E3A78}"/>
              </c:ext>
            </c:extLst>
          </c:dPt>
          <c:dPt>
            <c:idx val="4"/>
            <c:invertIfNegative val="0"/>
            <c:bubble3D val="0"/>
            <c:spPr>
              <a:solidFill>
                <a:srgbClr val="FCD5B5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8B63-430D-A3C7-EE2AA94E3A78}"/>
              </c:ext>
            </c:extLst>
          </c:dPt>
          <c:dPt>
            <c:idx val="5"/>
            <c:invertIfNegative val="0"/>
            <c:bubble3D val="0"/>
            <c:spPr>
              <a:solidFill>
                <a:srgbClr val="FF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8B63-430D-A3C7-EE2AA94E3A78}"/>
              </c:ext>
            </c:extLst>
          </c:dPt>
          <c:dPt>
            <c:idx val="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8B63-430D-A3C7-EE2AA94E3A78}"/>
              </c:ext>
            </c:extLst>
          </c:dPt>
          <c:dPt>
            <c:idx val="7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8B63-430D-A3C7-EE2AA94E3A78}"/>
              </c:ext>
            </c:extLst>
          </c:dPt>
          <c:dPt>
            <c:idx val="8"/>
            <c:invertIfNegative val="0"/>
            <c:bubble3D val="0"/>
            <c:spPr>
              <a:solidFill>
                <a:srgbClr val="00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8B63-430D-A3C7-EE2AA94E3A78}"/>
              </c:ext>
            </c:extLst>
          </c:dPt>
          <c:dPt>
            <c:idx val="9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8B63-430D-A3C7-EE2AA94E3A78}"/>
              </c:ext>
            </c:extLst>
          </c:dPt>
          <c:cat>
            <c:strRef>
              <c:f>'10 subs + demandadas 2022'!$A$7:$A$16</c:f>
              <c:strCache>
                <c:ptCount val="10"/>
                <c:pt idx="0">
                  <c:v> Lapa</c:v>
                </c:pt>
                <c:pt idx="1">
                  <c:v> Sé</c:v>
                </c:pt>
                <c:pt idx="2">
                  <c:v> Penha</c:v>
                </c:pt>
                <c:pt idx="3">
                  <c:v> Pinheiros</c:v>
                </c:pt>
                <c:pt idx="4">
                  <c:v> Vila Mariana</c:v>
                </c:pt>
                <c:pt idx="5">
                  <c:v> Santo Amaro</c:v>
                </c:pt>
                <c:pt idx="6">
                  <c:v> Mooca</c:v>
                </c:pt>
                <c:pt idx="7">
                  <c:v> Butantã</c:v>
                </c:pt>
                <c:pt idx="8">
                  <c:v> Itaquera</c:v>
                </c:pt>
                <c:pt idx="9">
                  <c:v> Pirituba/Jaraguá</c:v>
                </c:pt>
              </c:strCache>
            </c:strRef>
          </c:cat>
          <c:val>
            <c:numRef>
              <c:f>'10 subs + demandadas 2022'!$O$7:$O$16</c:f>
              <c:numCache>
                <c:formatCode>0</c:formatCode>
                <c:ptCount val="10"/>
                <c:pt idx="0">
                  <c:v>77.333333333333329</c:v>
                </c:pt>
                <c:pt idx="1">
                  <c:v>56.916666666666664</c:v>
                </c:pt>
                <c:pt idx="2">
                  <c:v>48</c:v>
                </c:pt>
                <c:pt idx="3">
                  <c:v>41.75</c:v>
                </c:pt>
                <c:pt idx="4">
                  <c:v>41.25</c:v>
                </c:pt>
                <c:pt idx="5">
                  <c:v>40.916666666666664</c:v>
                </c:pt>
                <c:pt idx="6">
                  <c:v>39.833333333333336</c:v>
                </c:pt>
                <c:pt idx="7">
                  <c:v>39.083333333333336</c:v>
                </c:pt>
                <c:pt idx="8">
                  <c:v>39</c:v>
                </c:pt>
                <c:pt idx="9">
                  <c:v>35.583333333333336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B63-430D-A3C7-EE2AA94E3A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267296"/>
        <c:axId val="1"/>
      </c:barChart>
      <c:catAx>
        <c:axId val="201267296"/>
        <c:scaling>
          <c:orientation val="minMax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-27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0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126729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4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Subprefeituras - % em relação ao ano de 2022 (exetuando-se denúncias)</a:t>
            </a:r>
          </a:p>
        </c:rich>
      </c:tx>
      <c:layout>
        <c:manualLayout>
          <c:xMode val="edge"/>
          <c:yMode val="edge"/>
          <c:x val="8.9770069063947661E-2"/>
          <c:y val="1.5872980666149124E-2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2.3445295144558537E-2"/>
          <c:y val="0.1910339332583427"/>
          <c:w val="0.76243888868730114"/>
          <c:h val="0.74154324459442567"/>
        </c:manualLayout>
      </c:layout>
      <c:ofPieChart>
        <c:ofPieType val="pie"/>
        <c:varyColors val="1"/>
        <c:ser>
          <c:idx val="14"/>
          <c:order val="0"/>
          <c:tx>
            <c:strRef>
              <c:f>'10 subs + demandadas 2022'!$P$6</c:f>
              <c:strCache>
                <c:ptCount val="1"/>
                <c:pt idx="0">
                  <c:v>% em relação ao ano de 2022 (exetuando-se denúncias)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4CD0-4C85-91C5-58811A66A0DD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CD0-4C85-91C5-58811A66A0DD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4CD0-4C85-91C5-58811A66A0DD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4CD0-4C85-91C5-58811A66A0DD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4-4CD0-4C85-91C5-58811A66A0DD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5-4CD0-4C85-91C5-58811A66A0DD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6-4CD0-4C85-91C5-58811A66A0DD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07-4CD0-4C85-91C5-58811A66A0DD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08-4CD0-4C85-91C5-58811A66A0DD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09-4CD0-4C85-91C5-58811A66A0DD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0A-4CD0-4C85-91C5-58811A66A0DD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0B-4CD0-4C85-91C5-58811A66A0DD}"/>
              </c:ext>
            </c:extLst>
          </c:dPt>
          <c:dLbls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('10 subs + demandadas 2022'!$A$7:$A$16,'10 subs + demandadas 2022'!$A$18)</c:f>
              <c:strCache>
                <c:ptCount val="11"/>
                <c:pt idx="0">
                  <c:v> Lapa</c:v>
                </c:pt>
                <c:pt idx="1">
                  <c:v> Sé</c:v>
                </c:pt>
                <c:pt idx="2">
                  <c:v> Penha</c:v>
                </c:pt>
                <c:pt idx="3">
                  <c:v> Pinheiros</c:v>
                </c:pt>
                <c:pt idx="4">
                  <c:v> Vila Mariana</c:v>
                </c:pt>
                <c:pt idx="5">
                  <c:v> Santo Amaro</c:v>
                </c:pt>
                <c:pt idx="6">
                  <c:v> Mooca</c:v>
                </c:pt>
                <c:pt idx="7">
                  <c:v> Butantã</c:v>
                </c:pt>
                <c:pt idx="8">
                  <c:v> Itaquera</c:v>
                </c:pt>
                <c:pt idx="9">
                  <c:v> Pirituba/Jaraguá</c:v>
                </c:pt>
                <c:pt idx="10">
                  <c:v>Outros</c:v>
                </c:pt>
              </c:strCache>
            </c:strRef>
          </c:cat>
          <c:val>
            <c:numRef>
              <c:f>('10 subs + demandadas 2022'!$P$7:$P$16,'10 subs + demandadas 2022'!$P$18)</c:f>
              <c:numCache>
                <c:formatCode>0.00</c:formatCode>
                <c:ptCount val="11"/>
                <c:pt idx="0">
                  <c:v>2.0128841940871527</c:v>
                </c:pt>
                <c:pt idx="1">
                  <c:v>1.4814654143981953</c:v>
                </c:pt>
                <c:pt idx="2">
                  <c:v>1.2493763963299569</c:v>
                </c:pt>
                <c:pt idx="3">
                  <c:v>1.086697178057827</c:v>
                </c:pt>
                <c:pt idx="4">
                  <c:v>1.0736828405960566</c:v>
                </c:pt>
                <c:pt idx="5">
                  <c:v>1.065006615621543</c:v>
                </c:pt>
                <c:pt idx="6">
                  <c:v>1.0368088844543739</c:v>
                </c:pt>
                <c:pt idx="7">
                  <c:v>1.0172873782617182</c:v>
                </c:pt>
                <c:pt idx="8">
                  <c:v>1.0151183220180899</c:v>
                </c:pt>
                <c:pt idx="9">
                  <c:v>0.92618701602932563</c:v>
                </c:pt>
                <c:pt idx="10">
                  <c:v>88.035485760145761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4CD0-4C85-91C5-58811A66A0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plitType val="percent"/>
        <c:splitPos val="13"/>
        <c:secondPieSize val="75"/>
        <c:serLines/>
      </c:ofPieChart>
      <c:spPr>
        <a:noFill/>
        <a:ln w="25400">
          <a:noFill/>
        </a:ln>
      </c:spPr>
    </c:plotArea>
    <c:legend>
      <c:legendPos val="r"/>
      <c:layout/>
      <c:overlay val="0"/>
      <c:spPr>
        <a:noFill/>
        <a:ln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BR" sz="1000" b="1" i="0" baseline="0">
                <a:solidFill>
                  <a:sysClr val="windowText" lastClr="000000"/>
                </a:solidFill>
                <a:effectLst/>
              </a:rPr>
              <a:t>10 subprefeituras mais demandados do ano de 2022 em</a:t>
            </a:r>
            <a:endParaRPr lang="pt-BR" sz="1000" b="1">
              <a:solidFill>
                <a:sysClr val="windowText" lastClr="000000"/>
              </a:solidFill>
              <a:effectLst/>
            </a:endParaRPr>
          </a:p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BR" sz="1000" b="1" i="0" baseline="0">
                <a:solidFill>
                  <a:sysClr val="windowText" lastClr="000000"/>
                </a:solidFill>
                <a:effectLst/>
              </a:rPr>
              <a:t>  comparação com o total de entrada do ano de 2022 </a:t>
            </a:r>
            <a:r>
              <a:rPr lang="en-US" sz="1000" b="1" i="0" baseline="0">
                <a:solidFill>
                  <a:sysClr val="windowText" lastClr="000000"/>
                </a:solidFill>
                <a:effectLst/>
              </a:rPr>
              <a:t>(exetuando-se denúncias)</a:t>
            </a:r>
            <a:endParaRPr lang="pt-BR" sz="1000" b="1">
              <a:solidFill>
                <a:sysClr val="windowText" lastClr="000000"/>
              </a:solidFill>
              <a:effectLst/>
            </a:endParaRPr>
          </a:p>
        </c:rich>
      </c:tx>
      <c:layout/>
      <c:overlay val="0"/>
      <c:spPr>
        <a:noFill/>
        <a:ln w="25400">
          <a:noFill/>
        </a:ln>
      </c:sp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8.9640794900637422E-2"/>
          <c:y val="0.14735595942327631"/>
          <c:w val="0.6708667041619798"/>
          <c:h val="0.80931563764552761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'10 subs + demandadas 2022'!$N$19</c:f>
              <c:strCache>
                <c:ptCount val="1"/>
                <c:pt idx="0">
                  <c:v> Lapa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  <a:sp3d/>
          </c:spPr>
          <c:invertIfNegative val="0"/>
          <c:val>
            <c:numRef>
              <c:f>'10 subs + demandadas 2022'!$N$20:$N$21</c:f>
              <c:numCache>
                <c:formatCode>General</c:formatCode>
                <c:ptCount val="2"/>
                <c:pt idx="0" formatCode="0">
                  <c:v>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41-4D50-BED3-5193FB3FB4D8}"/>
            </c:ext>
          </c:extLst>
        </c:ser>
        <c:ser>
          <c:idx val="1"/>
          <c:order val="1"/>
          <c:tx>
            <c:strRef>
              <c:f>'10 subs + demandadas 2022'!$O$19</c:f>
              <c:strCache>
                <c:ptCount val="1"/>
                <c:pt idx="0">
                  <c:v> Sé</c:v>
                </c:pt>
              </c:strCache>
            </c:strRef>
          </c:tx>
          <c:spPr>
            <a:solidFill>
              <a:srgbClr val="00FFFF"/>
            </a:solidFill>
            <a:ln w="25400">
              <a:noFill/>
            </a:ln>
          </c:spPr>
          <c:invertIfNegative val="0"/>
          <c:val>
            <c:numRef>
              <c:f>'10 subs + demandadas 2022'!$O$20:$O$21</c:f>
              <c:numCache>
                <c:formatCode>General</c:formatCode>
                <c:ptCount val="2"/>
                <c:pt idx="0" formatCode="0">
                  <c:v>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441-4D50-BED3-5193FB3FB4D8}"/>
            </c:ext>
          </c:extLst>
        </c:ser>
        <c:ser>
          <c:idx val="2"/>
          <c:order val="2"/>
          <c:tx>
            <c:strRef>
              <c:f>'10 subs + demandadas 2022'!$P$19</c:f>
              <c:strCache>
                <c:ptCount val="1"/>
                <c:pt idx="0">
                  <c:v> Penha</c:v>
                </c:pt>
              </c:strCache>
            </c:strRef>
          </c:tx>
          <c:spPr>
            <a:solidFill>
              <a:srgbClr val="FF0000"/>
            </a:solidFill>
            <a:ln w="25400">
              <a:noFill/>
            </a:ln>
          </c:spPr>
          <c:invertIfNegative val="0"/>
          <c:val>
            <c:numRef>
              <c:f>'10 subs + demandadas 2022'!$P$20:$P$21</c:f>
              <c:numCache>
                <c:formatCode>General</c:formatCode>
                <c:ptCount val="2"/>
                <c:pt idx="0" formatCode="0">
                  <c:v>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441-4D50-BED3-5193FB3FB4D8}"/>
            </c:ext>
          </c:extLst>
        </c:ser>
        <c:ser>
          <c:idx val="3"/>
          <c:order val="3"/>
          <c:tx>
            <c:strRef>
              <c:f>'10 subs + demandadas 2022'!$Q$19</c:f>
              <c:strCache>
                <c:ptCount val="1"/>
                <c:pt idx="0">
                  <c:v> Pinheiros</c:v>
                </c:pt>
              </c:strCache>
            </c:strRef>
          </c:tx>
          <c:spPr>
            <a:solidFill>
              <a:schemeClr val="accent6">
                <a:lumMod val="20000"/>
                <a:lumOff val="80000"/>
              </a:schemeClr>
            </a:solidFill>
            <a:ln>
              <a:noFill/>
            </a:ln>
            <a:effectLst/>
            <a:sp3d/>
          </c:spPr>
          <c:invertIfNegative val="0"/>
          <c:val>
            <c:numRef>
              <c:f>'10 subs + demandadas 2022'!$Q$20:$Q$21</c:f>
              <c:numCache>
                <c:formatCode>General</c:formatCode>
                <c:ptCount val="2"/>
                <c:pt idx="0" formatCode="0">
                  <c:v>501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441-4D50-BED3-5193FB3FB4D8}"/>
            </c:ext>
          </c:extLst>
        </c:ser>
        <c:ser>
          <c:idx val="4"/>
          <c:order val="4"/>
          <c:tx>
            <c:strRef>
              <c:f>'10 subs + demandadas 2022'!$R$19</c:f>
              <c:strCache>
                <c:ptCount val="1"/>
                <c:pt idx="0">
                  <c:v> Vila Mariana</c:v>
                </c:pt>
              </c:strCache>
            </c:strRef>
          </c:tx>
          <c:spPr>
            <a:solidFill>
              <a:srgbClr val="00B0F0"/>
            </a:solidFill>
            <a:ln w="25400">
              <a:noFill/>
            </a:ln>
          </c:spPr>
          <c:invertIfNegative val="0"/>
          <c:val>
            <c:numRef>
              <c:f>'10 subs + demandadas 2022'!$R$20:$R$21</c:f>
              <c:numCache>
                <c:formatCode>General</c:formatCode>
                <c:ptCount val="2"/>
                <c:pt idx="0" formatCode="0">
                  <c:v>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441-4D50-BED3-5193FB3FB4D8}"/>
            </c:ext>
          </c:extLst>
        </c:ser>
        <c:ser>
          <c:idx val="5"/>
          <c:order val="5"/>
          <c:tx>
            <c:strRef>
              <c:f>'10 subs + demandadas 2022'!$S$19</c:f>
              <c:strCache>
                <c:ptCount val="1"/>
                <c:pt idx="0">
                  <c:v> Santo Amaro</c:v>
                </c:pt>
              </c:strCache>
            </c:strRef>
          </c:tx>
          <c:spPr>
            <a:solidFill>
              <a:srgbClr val="FF00FF"/>
            </a:solidFill>
            <a:ln w="25400">
              <a:noFill/>
            </a:ln>
          </c:spPr>
          <c:invertIfNegative val="0"/>
          <c:val>
            <c:numRef>
              <c:f>'10 subs + demandadas 2022'!$S$20:$S$21</c:f>
              <c:numCache>
                <c:formatCode>General</c:formatCode>
                <c:ptCount val="2"/>
                <c:pt idx="0">
                  <c:v>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441-4D50-BED3-5193FB3FB4D8}"/>
            </c:ext>
          </c:extLst>
        </c:ser>
        <c:ser>
          <c:idx val="6"/>
          <c:order val="6"/>
          <c:tx>
            <c:strRef>
              <c:f>'10 subs + demandadas 2022'!$T$19</c:f>
              <c:strCache>
                <c:ptCount val="1"/>
                <c:pt idx="0">
                  <c:v> Mooca</c:v>
                </c:pt>
              </c:strCache>
            </c:strRef>
          </c:tx>
          <c:spPr>
            <a:solidFill>
              <a:srgbClr val="00FF00"/>
            </a:solidFill>
            <a:ln w="25400">
              <a:noFill/>
            </a:ln>
          </c:spPr>
          <c:invertIfNegative val="0"/>
          <c:val>
            <c:numRef>
              <c:f>'10 subs + demandadas 2022'!$T$20:$T$21</c:f>
              <c:numCache>
                <c:formatCode>General</c:formatCode>
                <c:ptCount val="2"/>
                <c:pt idx="0">
                  <c:v>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441-4D50-BED3-5193FB3FB4D8}"/>
            </c:ext>
          </c:extLst>
        </c:ser>
        <c:ser>
          <c:idx val="7"/>
          <c:order val="7"/>
          <c:tx>
            <c:strRef>
              <c:f>'10 subs + demandadas 2022'!$U$19</c:f>
              <c:strCache>
                <c:ptCount val="1"/>
                <c:pt idx="0">
                  <c:v> Butantã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  <a:sp3d/>
          </c:spPr>
          <c:invertIfNegative val="0"/>
          <c:val>
            <c:numRef>
              <c:f>'10 subs + demandadas 2022'!$U$20:$U$21</c:f>
              <c:numCache>
                <c:formatCode>General</c:formatCode>
                <c:ptCount val="2"/>
                <c:pt idx="0">
                  <c:v>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441-4D50-BED3-5193FB3FB4D8}"/>
            </c:ext>
          </c:extLst>
        </c:ser>
        <c:ser>
          <c:idx val="8"/>
          <c:order val="8"/>
          <c:tx>
            <c:strRef>
              <c:f>'10 subs + demandadas 2022'!$V$19</c:f>
              <c:strCache>
                <c:ptCount val="1"/>
                <c:pt idx="0">
                  <c:v> Itaquera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8-7441-4D50-BED3-5193FB3FB4D8}"/>
              </c:ext>
            </c:extLst>
          </c:dPt>
          <c:val>
            <c:numRef>
              <c:f>'10 subs + demandadas 2022'!$V$20:$V$21</c:f>
              <c:numCache>
                <c:formatCode>General</c:formatCode>
                <c:ptCount val="2"/>
                <c:pt idx="0">
                  <c:v>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441-4D50-BED3-5193FB3FB4D8}"/>
            </c:ext>
          </c:extLst>
        </c:ser>
        <c:ser>
          <c:idx val="9"/>
          <c:order val="9"/>
          <c:tx>
            <c:strRef>
              <c:f>'10 subs + demandadas 2022'!$W$19</c:f>
              <c:strCache>
                <c:ptCount val="1"/>
                <c:pt idx="0">
                  <c:v> Pirituba/Jaraguá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  <a:sp3d/>
          </c:spPr>
          <c:invertIfNegative val="0"/>
          <c:val>
            <c:numRef>
              <c:f>'10 subs + demandadas 2022'!$W$20:$W$21</c:f>
              <c:numCache>
                <c:formatCode>0</c:formatCode>
                <c:ptCount val="2"/>
                <c:pt idx="0">
                  <c:v>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441-4D50-BED3-5193FB3FB4D8}"/>
            </c:ext>
          </c:extLst>
        </c:ser>
        <c:ser>
          <c:idx val="10"/>
          <c:order val="10"/>
          <c:tx>
            <c:strRef>
              <c:f>'10 subs + demandadas 2022'!$X$19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  <a:sp3d/>
          </c:spPr>
          <c:invertIfNegative val="0"/>
          <c:dLbls>
            <c:spPr>
              <a:noFill/>
              <a:ln w="25400"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'10 subs + demandadas 2022'!$X$20:$X$21</c:f>
              <c:numCache>
                <c:formatCode>General</c:formatCode>
                <c:ptCount val="2"/>
                <c:pt idx="1">
                  <c:v>46103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441-4D50-BED3-5193FB3FB4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201893344"/>
        <c:axId val="1"/>
        <c:axId val="0"/>
      </c:bar3DChart>
      <c:catAx>
        <c:axId val="201893344"/>
        <c:scaling>
          <c:orientation val="minMax"/>
        </c:scaling>
        <c:delete val="1"/>
        <c:axPos val="b"/>
        <c:majorTickMark val="out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out"/>
        <c:minorTickMark val="none"/>
        <c:tickLblPos val="nextTo"/>
        <c:spPr>
          <a:ln w="9525"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2018933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/>
      <c:overlay val="0"/>
      <c:spPr>
        <a:noFill/>
        <a:ln w="25400">
          <a:noFill/>
        </a:ln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6.71679325108516E-3"/>
          <c:y val="9.8617593615277735E-2"/>
          <c:w val="0.9317201533383207"/>
          <c:h val="0.87440291682996629"/>
        </c:manualLayout>
      </c:layout>
      <c:barChart>
        <c:barDir val="col"/>
        <c:grouping val="clustered"/>
        <c:varyColors val="0"/>
        <c:ser>
          <c:idx val="3"/>
          <c:order val="0"/>
          <c:spPr>
            <a:solidFill>
              <a:srgbClr val="6600CC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1AD9-485C-BBD9-58932A0CCE49}"/>
              </c:ext>
            </c:extLst>
          </c:dPt>
          <c:dPt>
            <c:idx val="2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AD9-485C-BBD9-58932A0CCE49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1AD9-485C-BBD9-58932A0CCE49}"/>
              </c:ext>
            </c:extLst>
          </c:dPt>
          <c:dPt>
            <c:idx val="4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1AD9-485C-BBD9-58932A0CCE49}"/>
              </c:ext>
            </c:extLst>
          </c:dPt>
          <c:dPt>
            <c:idx val="5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1AD9-485C-BBD9-58932A0CCE49}"/>
              </c:ext>
            </c:extLst>
          </c:dPt>
          <c:dPt>
            <c:idx val="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1AD9-485C-BBD9-58932A0CCE49}"/>
              </c:ext>
            </c:extLst>
          </c:dPt>
          <c:dPt>
            <c:idx val="7"/>
            <c:invertIfNegative val="0"/>
            <c:bubble3D val="0"/>
            <c:spPr>
              <a:solidFill>
                <a:srgbClr val="FF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1AD9-485C-BBD9-58932A0CCE49}"/>
              </c:ext>
            </c:extLst>
          </c:dPt>
          <c:dPt>
            <c:idx val="8"/>
            <c:invertIfNegative val="0"/>
            <c:bubble3D val="0"/>
            <c:spPr>
              <a:solidFill>
                <a:srgbClr val="FBE5D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1AD9-485C-BBD9-58932A0CCE49}"/>
              </c:ext>
            </c:extLst>
          </c:dPt>
          <c:dPt>
            <c:idx val="9"/>
            <c:invertIfNegative val="0"/>
            <c:bubble3D val="0"/>
            <c:spPr>
              <a:solidFill>
                <a:srgbClr val="BFBFB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1AD9-485C-BBD9-58932A0CCE49}"/>
              </c:ext>
            </c:extLst>
          </c:dPt>
          <c:cat>
            <c:strRef>
              <c:f>'10 órgãos + demandados 2022'!$A$7:$A$16</c:f>
              <c:strCache>
                <c:ptCount val="10"/>
                <c:pt idx="0">
                  <c:v>Secretaria Municipal das Subprefeituras</c:v>
                </c:pt>
                <c:pt idx="1">
                  <c:v>Secretaria Municipal de Assistência e Desenvolvimento Social</c:v>
                </c:pt>
                <c:pt idx="2">
                  <c:v>Secretaria Municipal da Fazenda</c:v>
                </c:pt>
                <c:pt idx="3">
                  <c:v>Autoridade Municipal de Limpeza  Urbana - AMLURB**</c:v>
                </c:pt>
                <c:pt idx="4">
                  <c:v>São Paulo Transportes - SPTRANS</c:v>
                </c:pt>
                <c:pt idx="5">
                  <c:v>Secretaria Municipal da Saúde</c:v>
                </c:pt>
                <c:pt idx="6">
                  <c:v>Companhia de Engenharia de Tráfego - CET</c:v>
                </c:pt>
                <c:pt idx="7">
                  <c:v>Secretaria Executiva de Limpeza Urbana**</c:v>
                </c:pt>
                <c:pt idx="8">
                  <c:v>Secretaria Municipal de Educação</c:v>
                </c:pt>
                <c:pt idx="9">
                  <c:v>Secretaria Municipal de Mobilidade e Trânsito</c:v>
                </c:pt>
              </c:strCache>
            </c:strRef>
          </c:cat>
          <c:val>
            <c:numRef>
              <c:f>'10 órgãos + demandados 2022'!$O$7:$O$16</c:f>
              <c:numCache>
                <c:formatCode>0</c:formatCode>
                <c:ptCount val="10"/>
                <c:pt idx="0">
                  <c:v>434.5</c:v>
                </c:pt>
                <c:pt idx="1">
                  <c:v>412.66666666666669</c:v>
                </c:pt>
                <c:pt idx="2">
                  <c:v>369.66666666666669</c:v>
                </c:pt>
                <c:pt idx="3">
                  <c:v>315</c:v>
                </c:pt>
                <c:pt idx="4">
                  <c:v>244</c:v>
                </c:pt>
                <c:pt idx="5">
                  <c:v>243.58333333333334</c:v>
                </c:pt>
                <c:pt idx="6">
                  <c:v>232.41666666666666</c:v>
                </c:pt>
                <c:pt idx="7">
                  <c:v>193.8</c:v>
                </c:pt>
                <c:pt idx="8">
                  <c:v>179</c:v>
                </c:pt>
                <c:pt idx="9">
                  <c:v>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AD9-485C-BBD9-58932A0CCE49}"/>
            </c:ext>
          </c:extLst>
        </c:ser>
        <c:ser>
          <c:idx val="0"/>
          <c:order val="1"/>
          <c:invertIfNegative val="0"/>
          <c:cat>
            <c:strRef>
              <c:f>'10 órgãos + demandados 2022'!$A$7:$A$16</c:f>
              <c:strCache>
                <c:ptCount val="10"/>
                <c:pt idx="0">
                  <c:v>Secretaria Municipal das Subprefeituras</c:v>
                </c:pt>
                <c:pt idx="1">
                  <c:v>Secretaria Municipal de Assistência e Desenvolvimento Social</c:v>
                </c:pt>
                <c:pt idx="2">
                  <c:v>Secretaria Municipal da Fazenda</c:v>
                </c:pt>
                <c:pt idx="3">
                  <c:v>Autoridade Municipal de Limpeza  Urbana - AMLURB**</c:v>
                </c:pt>
                <c:pt idx="4">
                  <c:v>São Paulo Transportes - SPTRANS</c:v>
                </c:pt>
                <c:pt idx="5">
                  <c:v>Secretaria Municipal da Saúde</c:v>
                </c:pt>
                <c:pt idx="6">
                  <c:v>Companhia de Engenharia de Tráfego - CET</c:v>
                </c:pt>
                <c:pt idx="7">
                  <c:v>Secretaria Executiva de Limpeza Urbana**</c:v>
                </c:pt>
                <c:pt idx="8">
                  <c:v>Secretaria Municipal de Educação</c:v>
                </c:pt>
                <c:pt idx="9">
                  <c:v>Secretaria Municipal de Mobilidade e Trânsito</c:v>
                </c:pt>
              </c:strCache>
            </c:strRef>
          </c:cat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A-1AD9-485C-BBD9-58932A0CCE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18"/>
        <c:axId val="201892928"/>
        <c:axId val="1"/>
      </c:barChart>
      <c:catAx>
        <c:axId val="201892928"/>
        <c:scaling>
          <c:orientation val="minMax"/>
        </c:scaling>
        <c:delete val="0"/>
        <c:axPos val="b"/>
        <c:majorGridlines>
          <c:spPr>
            <a:ln w="6345" cap="flat">
              <a:solidFill>
                <a:srgbClr val="898989"/>
              </a:solidFill>
              <a:prstDash val="solid"/>
              <a:round/>
            </a:ln>
          </c:spPr>
        </c:majorGridlines>
        <c:numFmt formatCode="mmm/yy" sourceLinked="0"/>
        <c:majorTickMark val="out"/>
        <c:minorTickMark val="none"/>
        <c:tickLblPos val="nextTo"/>
        <c:spPr>
          <a:noFill/>
          <a:ln w="6345" cap="flat">
            <a:solidFill>
              <a:srgbClr val="898989"/>
            </a:solidFill>
            <a:prstDash val="solid"/>
            <a:round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450"/>
          <c:min val="0"/>
        </c:scaling>
        <c:delete val="0"/>
        <c:axPos val="l"/>
        <c:majorGridlines>
          <c:spPr>
            <a:ln w="6345" cap="flat">
              <a:solidFill>
                <a:srgbClr val="898989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6345" cap="flat">
            <a:solidFill>
              <a:srgbClr val="898989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1892928"/>
        <c:crosses val="autoZero"/>
        <c:crossBetween val="between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6345" cap="flat">
      <a:solidFill>
        <a:srgbClr val="898989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400" b="1">
                <a:solidFill>
                  <a:sysClr val="windowText" lastClr="000000"/>
                </a:solidFill>
              </a:rPr>
              <a:t>Órgãos - % em relação ao ano de 2022 (exetuando-se denúncias)</a:t>
            </a:r>
          </a:p>
        </c:rich>
      </c:tx>
      <c:layout>
        <c:manualLayout>
          <c:xMode val="edge"/>
          <c:yMode val="edge"/>
          <c:x val="0.1559546485260771"/>
          <c:y val="1.63599182004089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1.5265006623833725E-2"/>
          <c:y val="2.7210884353741495E-3"/>
          <c:w val="0.63355360688168372"/>
          <c:h val="0.92192961594086476"/>
        </c:manualLayout>
      </c:layout>
      <c:ofPieChart>
        <c:ofPieType val="pie"/>
        <c:varyColors val="1"/>
        <c:ser>
          <c:idx val="13"/>
          <c:order val="0"/>
          <c:dPt>
            <c:idx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0-CAEB-4654-A966-2A5806B549FD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1-CAEB-4654-A966-2A5806B549FD}"/>
              </c:ext>
            </c:extLst>
          </c:dPt>
          <c:dPt>
            <c:idx val="2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2-CAEB-4654-A966-2A5806B549FD}"/>
              </c:ext>
            </c:extLst>
          </c:dPt>
          <c:dPt>
            <c:idx val="3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03-CAEB-4654-A966-2A5806B549FD}"/>
              </c:ext>
            </c:extLst>
          </c:dPt>
          <c:dPt>
            <c:idx val="4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4-CAEB-4654-A966-2A5806B549FD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5-CAEB-4654-A966-2A5806B549FD}"/>
              </c:ext>
            </c:extLst>
          </c:dPt>
          <c:dPt>
            <c:idx val="6"/>
            <c:bubble3D val="0"/>
            <c:spPr>
              <a:solidFill>
                <a:schemeClr val="accent6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CAEB-4654-A966-2A5806B549FD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07-CAEB-4654-A966-2A5806B549FD}"/>
              </c:ext>
            </c:extLst>
          </c:dPt>
          <c:dPt>
            <c:idx val="8"/>
            <c:bubble3D val="0"/>
            <c:spPr>
              <a:solidFill>
                <a:srgbClr val="00FFFF"/>
              </a:solidFill>
            </c:spPr>
            <c:extLst>
              <c:ext xmlns:c16="http://schemas.microsoft.com/office/drawing/2014/chart" uri="{C3380CC4-5D6E-409C-BE32-E72D297353CC}">
                <c16:uniqueId val="{00000008-CAEB-4654-A966-2A5806B549FD}"/>
              </c:ext>
            </c:extLst>
          </c:dPt>
          <c:dPt>
            <c:idx val="9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9-CAEB-4654-A966-2A5806B549FD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0A-CAEB-4654-A966-2A5806B549FD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0B-CAEB-4654-A966-2A5806B549FD}"/>
              </c:ext>
            </c:extLst>
          </c:dPt>
          <c:dLbls>
            <c:dLbl>
              <c:idx val="1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CAEB-4654-A966-2A5806B549FD}"/>
                </c:ext>
              </c:extLst>
            </c:dLbl>
            <c:dLbl>
              <c:idx val="9"/>
              <c:layout>
                <c:manualLayout>
                  <c:x val="2.7380264882315961E-2"/>
                  <c:y val="-5.952220258182013E-2"/>
                </c:manualLayout>
              </c:layout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AEB-4654-A966-2A5806B549FD}"/>
                </c:ext>
              </c:extLst>
            </c:dLbl>
            <c:dLbl>
              <c:idx val="10"/>
              <c:layout>
                <c:manualLayout>
                  <c:x val="3.8994171736651997E-2"/>
                  <c:y val="1.8991911725320548E-3"/>
                </c:manualLayout>
              </c:layout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CAEB-4654-A966-2A5806B549FD}"/>
                </c:ext>
              </c:extLst>
            </c:dLbl>
            <c:dLbl>
              <c:idx val="11"/>
              <c:layout>
                <c:manualLayout>
                  <c:x val="-8.848099332644313E-2"/>
                  <c:y val="4.6202796079061548E-3"/>
                </c:manualLayout>
              </c:layout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CAEB-4654-A966-2A5806B549FD}"/>
                </c:ext>
              </c:extLst>
            </c:dLbl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('10 órgãos + demandados 2022'!$A$7:$A$16,'10 órgãos + demandados 2022'!$A$18)</c:f>
              <c:strCache>
                <c:ptCount val="11"/>
                <c:pt idx="0">
                  <c:v>Secretaria Municipal das Subprefeituras</c:v>
                </c:pt>
                <c:pt idx="1">
                  <c:v>Secretaria Municipal de Assistência e Desenvolvimento Social</c:v>
                </c:pt>
                <c:pt idx="2">
                  <c:v>Secretaria Municipal da Fazenda</c:v>
                </c:pt>
                <c:pt idx="3">
                  <c:v>Autoridade Municipal de Limpeza  Urbana - AMLURB**</c:v>
                </c:pt>
                <c:pt idx="4">
                  <c:v>São Paulo Transportes - SPTRANS</c:v>
                </c:pt>
                <c:pt idx="5">
                  <c:v>Secretaria Municipal da Saúde</c:v>
                </c:pt>
                <c:pt idx="6">
                  <c:v>Companhia de Engenharia de Tráfego - CET</c:v>
                </c:pt>
                <c:pt idx="7">
                  <c:v>Secretaria Executiva de Limpeza Urbana**</c:v>
                </c:pt>
                <c:pt idx="8">
                  <c:v>Secretaria Municipal de Educação</c:v>
                </c:pt>
                <c:pt idx="9">
                  <c:v>Secretaria Municipal de Mobilidade e Trânsito</c:v>
                </c:pt>
                <c:pt idx="10">
                  <c:v>Outros</c:v>
                </c:pt>
              </c:strCache>
            </c:strRef>
          </c:cat>
          <c:val>
            <c:numRef>
              <c:f>('10 órgãos + demandados 2022'!$P$7:$P$16,'10 órgãos + demandados 2022'!$P$18)</c:f>
              <c:numCache>
                <c:formatCode>0.00</c:formatCode>
                <c:ptCount val="11"/>
                <c:pt idx="0">
                  <c:v>11.309459254278464</c:v>
                </c:pt>
                <c:pt idx="1">
                  <c:v>10.741166518447823</c:v>
                </c:pt>
                <c:pt idx="2">
                  <c:v>9.6219334967355703</c:v>
                </c:pt>
                <c:pt idx="3">
                  <c:v>1.3665054334858904</c:v>
                </c:pt>
                <c:pt idx="4">
                  <c:v>6.3509966813439469</c:v>
                </c:pt>
                <c:pt idx="5">
                  <c:v>6.340151400125805</c:v>
                </c:pt>
                <c:pt idx="6">
                  <c:v>6.0494978634796004</c:v>
                </c:pt>
                <c:pt idx="7">
                  <c:v>4.2036310001518338</c:v>
                </c:pt>
                <c:pt idx="8">
                  <c:v>4.6591328113137971</c:v>
                </c:pt>
                <c:pt idx="9">
                  <c:v>2.2384660434245061</c:v>
                </c:pt>
                <c:pt idx="10">
                  <c:v>37.11905949721276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CAEB-4654-A966-2A5806B549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plitType val="percent"/>
        <c:splitPos val="28"/>
        <c:secondPieSize val="75"/>
        <c:serLines/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645356745833029"/>
          <c:y val="0.10872398093095506"/>
          <c:w val="0.33261604139807288"/>
          <c:h val="0.83061931544271239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6345" cap="flat">
      <a:solidFill>
        <a:srgbClr val="898989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BR" sz="1000" b="1" i="0" baseline="0">
                <a:solidFill>
                  <a:sysClr val="windowText" lastClr="000000"/>
                </a:solidFill>
                <a:effectLst/>
              </a:rPr>
              <a:t>10 órgãos mais demandados do ano de 2022 em</a:t>
            </a:r>
            <a:endParaRPr lang="pt-BR" sz="1000" b="1">
              <a:solidFill>
                <a:sysClr val="windowText" lastClr="000000"/>
              </a:solidFill>
              <a:effectLst/>
            </a:endParaRPr>
          </a:p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BR" sz="1000" b="1" i="0" baseline="0">
                <a:solidFill>
                  <a:sysClr val="windowText" lastClr="000000"/>
                </a:solidFill>
                <a:effectLst/>
              </a:rPr>
              <a:t>  comparação com o total de entrada do ano de 2021 </a:t>
            </a:r>
            <a:r>
              <a:rPr lang="en-US" sz="1000" b="1" i="0" baseline="0">
                <a:solidFill>
                  <a:sysClr val="windowText" lastClr="000000"/>
                </a:solidFill>
                <a:effectLst/>
              </a:rPr>
              <a:t>(exetuando-se denúncias)</a:t>
            </a:r>
            <a:endParaRPr lang="pt-BR" sz="1000" b="1">
              <a:solidFill>
                <a:sysClr val="windowText" lastClr="000000"/>
              </a:solidFill>
              <a:effectLst/>
            </a:endParaRPr>
          </a:p>
        </c:rich>
      </c:tx>
      <c:layout>
        <c:manualLayout>
          <c:xMode val="edge"/>
          <c:yMode val="edge"/>
          <c:x val="0.12366549620486629"/>
          <c:y val="1.3333333333333334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8.4795346527629989E-2"/>
          <c:y val="0.11150600527325615"/>
          <c:w val="0.53232177058948715"/>
          <c:h val="0.8517814518352198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'10 órgãos + demandados 2022'!$N$19</c:f>
              <c:strCache>
                <c:ptCount val="1"/>
                <c:pt idx="0">
                  <c:v>Secretaria Municipal das Subprefeituras</c:v>
                </c:pt>
              </c:strCache>
            </c:strRef>
          </c:tx>
          <c:spPr>
            <a:solidFill>
              <a:schemeClr val="accent6">
                <a:lumMod val="20000"/>
                <a:lumOff val="80000"/>
              </a:schemeClr>
            </a:solidFill>
            <a:ln>
              <a:noFill/>
            </a:ln>
            <a:effectLst/>
            <a:sp3d/>
          </c:spPr>
          <c:invertIfNegative val="0"/>
          <c:val>
            <c:numRef>
              <c:f>'10 órgãos + demandados 2022'!$N$20:$N$21</c:f>
              <c:numCache>
                <c:formatCode>General</c:formatCode>
                <c:ptCount val="2"/>
                <c:pt idx="0" formatCode="0">
                  <c:v>5214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D71-435D-98AB-3091E15E38F6}"/>
            </c:ext>
          </c:extLst>
        </c:ser>
        <c:ser>
          <c:idx val="1"/>
          <c:order val="1"/>
          <c:tx>
            <c:strRef>
              <c:f>'10 órgãos + demandados 2022'!$O$19</c:f>
              <c:strCache>
                <c:ptCount val="1"/>
                <c:pt idx="0">
                  <c:v>Secretaria Municipal de Assistência e Desenvolvimento Social</c:v>
                </c:pt>
              </c:strCache>
            </c:strRef>
          </c:tx>
          <c:spPr>
            <a:solidFill>
              <a:srgbClr val="FF00FF"/>
            </a:solidFill>
            <a:ln w="25400">
              <a:noFill/>
            </a:ln>
          </c:spPr>
          <c:invertIfNegative val="0"/>
          <c:val>
            <c:numRef>
              <c:f>'10 órgãos + demandados 2022'!$O$20:$O$21</c:f>
              <c:numCache>
                <c:formatCode>General</c:formatCode>
                <c:ptCount val="2"/>
                <c:pt idx="0" formatCode="0">
                  <c:v>4952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D71-435D-98AB-3091E15E38F6}"/>
            </c:ext>
          </c:extLst>
        </c:ser>
        <c:ser>
          <c:idx val="2"/>
          <c:order val="2"/>
          <c:tx>
            <c:strRef>
              <c:f>'10 órgãos + demandados 2022'!$P$19</c:f>
              <c:strCache>
                <c:ptCount val="1"/>
                <c:pt idx="0">
                  <c:v>Secretaria Municipal da Fazenda</c:v>
                </c:pt>
              </c:strCache>
            </c:strRef>
          </c:tx>
          <c:spPr>
            <a:solidFill>
              <a:srgbClr val="00FF00"/>
            </a:solidFill>
            <a:ln w="25400">
              <a:noFill/>
            </a:ln>
          </c:spPr>
          <c:invertIfNegative val="0"/>
          <c:val>
            <c:numRef>
              <c:f>'10 órgãos + demandados 2022'!$P$20:$P$21</c:f>
              <c:numCache>
                <c:formatCode>General</c:formatCode>
                <c:ptCount val="2"/>
                <c:pt idx="0" formatCode="0">
                  <c:v>4436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D71-435D-98AB-3091E15E38F6}"/>
            </c:ext>
          </c:extLst>
        </c:ser>
        <c:ser>
          <c:idx val="3"/>
          <c:order val="3"/>
          <c:tx>
            <c:strRef>
              <c:f>'10 órgãos + demandados 2022'!$Q$19</c:f>
              <c:strCache>
                <c:ptCount val="1"/>
                <c:pt idx="0">
                  <c:v>Autoridade Municipal de Limpeza  Urbana - AMLURB**</c:v>
                </c:pt>
              </c:strCache>
            </c:strRef>
          </c:tx>
          <c:spPr>
            <a:solidFill>
              <a:srgbClr val="8064A2"/>
            </a:solidFill>
            <a:ln w="25400">
              <a:noFill/>
            </a:ln>
          </c:spPr>
          <c:invertIfNegative val="0"/>
          <c:val>
            <c:numRef>
              <c:f>'10 órgãos + demandados 2022'!$Q$20:$Q$21</c:f>
              <c:numCache>
                <c:formatCode>General</c:formatCode>
                <c:ptCount val="2"/>
                <c:pt idx="0" formatCode="0">
                  <c:v>630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D71-435D-98AB-3091E15E38F6}"/>
            </c:ext>
          </c:extLst>
        </c:ser>
        <c:ser>
          <c:idx val="4"/>
          <c:order val="4"/>
          <c:tx>
            <c:strRef>
              <c:f>'10 órgãos + demandados 2022'!$R$19</c:f>
              <c:strCache>
                <c:ptCount val="1"/>
                <c:pt idx="0">
                  <c:v>São Paulo Transportes - SPTRANS</c:v>
                </c:pt>
              </c:strCache>
            </c:strRef>
          </c:tx>
          <c:spPr>
            <a:solidFill>
              <a:srgbClr val="00FFFF"/>
            </a:solidFill>
            <a:ln w="25400">
              <a:noFill/>
            </a:ln>
          </c:spPr>
          <c:invertIfNegative val="0"/>
          <c:val>
            <c:numRef>
              <c:f>'10 órgãos + demandados 2022'!$R$20:$R$21</c:f>
              <c:numCache>
                <c:formatCode>General</c:formatCode>
                <c:ptCount val="2"/>
                <c:pt idx="0" formatCode="0">
                  <c:v>2928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D71-435D-98AB-3091E15E38F6}"/>
            </c:ext>
          </c:extLst>
        </c:ser>
        <c:ser>
          <c:idx val="5"/>
          <c:order val="5"/>
          <c:tx>
            <c:strRef>
              <c:f>'10 órgãos + demandados 2022'!$S$19</c:f>
              <c:strCache>
                <c:ptCount val="1"/>
                <c:pt idx="0">
                  <c:v>Secretaria Municipal da Saúde</c:v>
                </c:pt>
              </c:strCache>
            </c:strRef>
          </c:tx>
          <c:spPr>
            <a:solidFill>
              <a:srgbClr val="F79646"/>
            </a:solidFill>
            <a:ln w="25400">
              <a:noFill/>
            </a:ln>
          </c:spPr>
          <c:invertIfNegative val="0"/>
          <c:val>
            <c:numRef>
              <c:f>'10 órgãos + demandados 2022'!$S$20:$S$21</c:f>
              <c:numCache>
                <c:formatCode>General</c:formatCode>
                <c:ptCount val="2"/>
                <c:pt idx="0">
                  <c:v>2923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D71-435D-98AB-3091E15E38F6}"/>
            </c:ext>
          </c:extLst>
        </c:ser>
        <c:ser>
          <c:idx val="6"/>
          <c:order val="6"/>
          <c:tx>
            <c:strRef>
              <c:f>'10 órgãos + demandados 2022'!$T$19</c:f>
              <c:strCache>
                <c:ptCount val="1"/>
                <c:pt idx="0">
                  <c:v>Companhia de Engenharia de Tráfego - CET</c:v>
                </c:pt>
              </c:strCache>
            </c:strRef>
          </c:tx>
          <c:spPr>
            <a:solidFill>
              <a:srgbClr val="00B0F0"/>
            </a:solidFill>
            <a:ln w="25400">
              <a:noFill/>
            </a:ln>
          </c:spPr>
          <c:invertIfNegative val="0"/>
          <c:val>
            <c:numRef>
              <c:f>'10 órgãos + demandados 2022'!$T$20:$T$21</c:f>
              <c:numCache>
                <c:formatCode>General</c:formatCode>
                <c:ptCount val="2"/>
                <c:pt idx="0">
                  <c:v>2789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D71-435D-98AB-3091E15E38F6}"/>
            </c:ext>
          </c:extLst>
        </c:ser>
        <c:ser>
          <c:idx val="7"/>
          <c:order val="7"/>
          <c:tx>
            <c:strRef>
              <c:f>'10 órgãos + demandados 2022'!$U$19</c:f>
              <c:strCache>
                <c:ptCount val="1"/>
                <c:pt idx="0">
                  <c:v>Secretaria Executiva de Limpeza Urbana**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0D71-435D-98AB-3091E15E38F6}"/>
              </c:ext>
            </c:extLst>
          </c:dPt>
          <c:val>
            <c:numRef>
              <c:f>'10 órgãos + demandados 2022'!$U$20:$U$21</c:f>
              <c:numCache>
                <c:formatCode>General</c:formatCode>
                <c:ptCount val="2"/>
                <c:pt idx="0">
                  <c:v>1938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D71-435D-98AB-3091E15E38F6}"/>
            </c:ext>
          </c:extLst>
        </c:ser>
        <c:ser>
          <c:idx val="8"/>
          <c:order val="8"/>
          <c:tx>
            <c:strRef>
              <c:f>'10 órgãos + demandados 2022'!$V$19</c:f>
              <c:strCache>
                <c:ptCount val="1"/>
                <c:pt idx="0">
                  <c:v>Secretaria Municipal de Educação</c:v>
                </c:pt>
              </c:strCache>
            </c:strRef>
          </c:tx>
          <c:spPr>
            <a:solidFill>
              <a:srgbClr val="FFFF00"/>
            </a:solidFill>
            <a:ln w="25400">
              <a:noFill/>
            </a:ln>
          </c:spPr>
          <c:invertIfNegative val="0"/>
          <c:val>
            <c:numRef>
              <c:f>'10 órgãos + demandados 2022'!$V$20:$V$21</c:f>
              <c:numCache>
                <c:formatCode>General</c:formatCode>
                <c:ptCount val="2"/>
                <c:pt idx="0">
                  <c:v>2148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0D71-435D-98AB-3091E15E38F6}"/>
            </c:ext>
          </c:extLst>
        </c:ser>
        <c:ser>
          <c:idx val="9"/>
          <c:order val="9"/>
          <c:tx>
            <c:strRef>
              <c:f>'10 órgãos + demandados 2022'!$W$19</c:f>
              <c:strCache>
                <c:ptCount val="1"/>
                <c:pt idx="0">
                  <c:v>Secretaria Municipal de Mobilidade e Trânsito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  <a:sp3d/>
          </c:spPr>
          <c:invertIfNegative val="0"/>
          <c:val>
            <c:numRef>
              <c:f>'10 órgãos + demandados 2022'!$W$20:$W$21</c:f>
              <c:numCache>
                <c:formatCode>0</c:formatCode>
                <c:ptCount val="2"/>
                <c:pt idx="0">
                  <c:v>1032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D71-435D-98AB-3091E15E38F6}"/>
            </c:ext>
          </c:extLst>
        </c:ser>
        <c:ser>
          <c:idx val="10"/>
          <c:order val="10"/>
          <c:tx>
            <c:strRef>
              <c:f>'10 órgãos + demandados 2022'!$X$19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  <a:sp3d/>
          </c:spPr>
          <c:invertIfNegative val="0"/>
          <c:dLbls>
            <c:dLbl>
              <c:idx val="1"/>
              <c:layout/>
              <c:spPr>
                <a:noFill/>
                <a:ln w="25400">
                  <a:noFill/>
                </a:ln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D71-435D-98AB-3091E15E38F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'10 órgãos + demandados 2022'!$X$20:$X$21</c:f>
              <c:numCache>
                <c:formatCode>General</c:formatCode>
                <c:ptCount val="2"/>
                <c:pt idx="1">
                  <c:v>46103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0D71-435D-98AB-3091E15E38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201895424"/>
        <c:axId val="1"/>
        <c:axId val="0"/>
      </c:bar3DChart>
      <c:catAx>
        <c:axId val="201895424"/>
        <c:scaling>
          <c:orientation val="minMax"/>
        </c:scaling>
        <c:delete val="1"/>
        <c:axPos val="b"/>
        <c:majorTickMark val="out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out"/>
        <c:minorTickMark val="none"/>
        <c:tickLblPos val="nextTo"/>
        <c:spPr>
          <a:ln w="9525"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201895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639639639639634"/>
          <c:y val="0.15523280839895012"/>
          <c:w val="0.34009009009009006"/>
          <c:h val="0.84109028871391078"/>
        </c:manualLayout>
      </c:layout>
      <c:overlay val="0"/>
      <c:spPr>
        <a:noFill/>
        <a:ln w="25400">
          <a:noFill/>
        </a:ln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9525</xdr:colOff>
          <xdr:row>0</xdr:row>
          <xdr:rowOff>104775</xdr:rowOff>
        </xdr:from>
        <xdr:to>
          <xdr:col>11</xdr:col>
          <xdr:colOff>381000</xdr:colOff>
          <xdr:row>55</xdr:row>
          <xdr:rowOff>133350</xdr:rowOff>
        </xdr:to>
        <xdr:sp macro="" textlink="">
          <xdr:nvSpPr>
            <xdr:cNvPr id="182273" name="Object 1" hidden="1">
              <a:extLst>
                <a:ext uri="{63B3BB69-23CF-44E3-9099-C40C66FF867C}">
                  <a14:compatExt spid="_x0000_s1822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581024</xdr:colOff>
      <xdr:row>0</xdr:row>
      <xdr:rowOff>0</xdr:rowOff>
    </xdr:from>
    <xdr:to>
      <xdr:col>15</xdr:col>
      <xdr:colOff>85725</xdr:colOff>
      <xdr:row>21</xdr:row>
      <xdr:rowOff>76200</xdr:rowOff>
    </xdr:to>
    <xdr:graphicFrame macro="">
      <xdr:nvGraphicFramePr>
        <xdr:cNvPr id="470023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0.54976</cdr:x>
      <cdr:y>0.80616</cdr:y>
    </cdr:from>
    <cdr:to>
      <cdr:x>0.64401</cdr:x>
      <cdr:y>0.89657</cdr:y>
    </cdr:to>
    <cdr:sp macro="" textlink="">
      <cdr:nvSpPr>
        <cdr:cNvPr id="2" name="CaixaDeTexto 1"/>
        <cdr:cNvSpPr txBox="1"/>
      </cdr:nvSpPr>
      <cdr:spPr>
        <a:xfrm xmlns:a="http://schemas.openxmlformats.org/drawingml/2006/main">
          <a:off x="3749296" y="3532182"/>
          <a:ext cx="642775" cy="39613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pt-BR" sz="1100"/>
            <a:t>2020</a:t>
          </a:r>
        </a:p>
      </cdr:txBody>
    </cdr:sp>
  </cdr:relSizeAnchor>
  <cdr:relSizeAnchor xmlns:cdr="http://schemas.openxmlformats.org/drawingml/2006/chartDrawing">
    <cdr:from>
      <cdr:x>0.27051</cdr:x>
      <cdr:y>0.80833</cdr:y>
    </cdr:from>
    <cdr:to>
      <cdr:x>0.36475</cdr:x>
      <cdr:y>0.89876</cdr:y>
    </cdr:to>
    <cdr:sp macro="" textlink="">
      <cdr:nvSpPr>
        <cdr:cNvPr id="3" name="CaixaDeTexto 1"/>
        <cdr:cNvSpPr txBox="1"/>
      </cdr:nvSpPr>
      <cdr:spPr>
        <a:xfrm xmlns:a="http://schemas.openxmlformats.org/drawingml/2006/main">
          <a:off x="1844854" y="3541707"/>
          <a:ext cx="642708" cy="39621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pt-BR" sz="1100"/>
            <a:t>2018</a:t>
          </a:r>
        </a:p>
      </cdr:txBody>
    </cdr:sp>
  </cdr:relSizeAnchor>
  <cdr:relSizeAnchor xmlns:cdr="http://schemas.openxmlformats.org/drawingml/2006/chartDrawing">
    <cdr:from>
      <cdr:x>0.40935</cdr:x>
      <cdr:y>0.80609</cdr:y>
    </cdr:from>
    <cdr:to>
      <cdr:x>0.50334</cdr:x>
      <cdr:y>0.89652</cdr:y>
    </cdr:to>
    <cdr:sp macro="" textlink="">
      <cdr:nvSpPr>
        <cdr:cNvPr id="4" name="CaixaDeTexto 1"/>
        <cdr:cNvSpPr txBox="1"/>
      </cdr:nvSpPr>
      <cdr:spPr>
        <a:xfrm xmlns:a="http://schemas.openxmlformats.org/drawingml/2006/main">
          <a:off x="2791710" y="3531900"/>
          <a:ext cx="641002" cy="3962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pt-BR" sz="1100"/>
            <a:t>2019</a:t>
          </a:r>
        </a:p>
      </cdr:txBody>
    </cdr:sp>
  </cdr:relSizeAnchor>
  <cdr:relSizeAnchor xmlns:cdr="http://schemas.openxmlformats.org/drawingml/2006/chartDrawing">
    <cdr:from>
      <cdr:x>0.13205</cdr:x>
      <cdr:y>0.80973</cdr:y>
    </cdr:from>
    <cdr:to>
      <cdr:x>0.2108</cdr:x>
      <cdr:y>0.88576</cdr:y>
    </cdr:to>
    <cdr:sp macro="" textlink="">
      <cdr:nvSpPr>
        <cdr:cNvPr id="5" name="CaixaDeTexto 1"/>
        <cdr:cNvSpPr txBox="1"/>
      </cdr:nvSpPr>
      <cdr:spPr>
        <a:xfrm xmlns:a="http://schemas.openxmlformats.org/drawingml/2006/main">
          <a:off x="746125" y="2641600"/>
          <a:ext cx="428625" cy="24802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pt-BR" sz="1100"/>
            <a:t>2017</a:t>
          </a:r>
        </a:p>
      </cdr:txBody>
    </cdr:sp>
  </cdr:relSizeAnchor>
  <cdr:relSizeAnchor xmlns:cdr="http://schemas.openxmlformats.org/drawingml/2006/chartDrawing">
    <cdr:from>
      <cdr:x>0.6895</cdr:x>
      <cdr:y>0.80687</cdr:y>
    </cdr:from>
    <cdr:to>
      <cdr:x>0.78325</cdr:x>
      <cdr:y>0.89729</cdr:y>
    </cdr:to>
    <cdr:sp macro="" textlink="">
      <cdr:nvSpPr>
        <cdr:cNvPr id="6" name="CaixaDeTexto 1"/>
        <cdr:cNvSpPr txBox="1"/>
      </cdr:nvSpPr>
      <cdr:spPr>
        <a:xfrm xmlns:a="http://schemas.openxmlformats.org/drawingml/2006/main">
          <a:off x="4702333" y="3535320"/>
          <a:ext cx="639366" cy="396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pt-BR" sz="1100"/>
            <a:t>2021</a:t>
          </a:r>
        </a:p>
      </cdr:txBody>
    </cdr:sp>
  </cdr:relSizeAnchor>
  <cdr:relSizeAnchor xmlns:cdr="http://schemas.openxmlformats.org/drawingml/2006/chartDrawing">
    <cdr:from>
      <cdr:x>0.69094</cdr:x>
      <cdr:y>0.71971</cdr:y>
    </cdr:from>
    <cdr:to>
      <cdr:x>0.85888</cdr:x>
      <cdr:y>1</cdr:y>
    </cdr:to>
    <cdr:sp macro="" textlink="">
      <cdr:nvSpPr>
        <cdr:cNvPr id="7" name="CaixaDeTexto 6"/>
        <cdr:cNvSpPr txBox="1"/>
      </cdr:nvSpPr>
      <cdr:spPr>
        <a:xfrm xmlns:a="http://schemas.openxmlformats.org/drawingml/2006/main">
          <a:off x="3790951" y="3009900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pt-BR"/>
        </a:p>
      </cdr:txBody>
    </cdr:sp>
  </cdr:relSizeAnchor>
  <cdr:relSizeAnchor xmlns:cdr="http://schemas.openxmlformats.org/drawingml/2006/chartDrawing">
    <cdr:from>
      <cdr:x>0.77031</cdr:x>
      <cdr:y>0.89063</cdr:y>
    </cdr:from>
    <cdr:to>
      <cdr:x>0.96086</cdr:x>
      <cdr:y>0.95833</cdr:y>
    </cdr:to>
    <cdr:sp macro="" textlink="">
      <cdr:nvSpPr>
        <cdr:cNvPr id="8" name="CaixaDeTexto 7"/>
        <cdr:cNvSpPr txBox="1"/>
      </cdr:nvSpPr>
      <cdr:spPr>
        <a:xfrm xmlns:a="http://schemas.openxmlformats.org/drawingml/2006/main">
          <a:off x="4848724" y="3257550"/>
          <a:ext cx="1191703" cy="2476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900">
              <a:solidFill>
                <a:schemeClr val="tx1">
                  <a:lumMod val="65000"/>
                  <a:lumOff val="35000"/>
                </a:schemeClr>
              </a:solidFill>
            </a:rPr>
            <a:t>Linha de tendência</a:t>
          </a:r>
        </a:p>
      </cdr:txBody>
    </cdr:sp>
  </cdr:relSizeAnchor>
  <cdr:relSizeAnchor xmlns:cdr="http://schemas.openxmlformats.org/drawingml/2006/chartDrawing">
    <cdr:from>
      <cdr:x>0.5546</cdr:x>
      <cdr:y>0.88889</cdr:y>
    </cdr:from>
    <cdr:to>
      <cdr:x>0.74515</cdr:x>
      <cdr:y>0.9566</cdr:y>
    </cdr:to>
    <cdr:sp macro="" textlink="">
      <cdr:nvSpPr>
        <cdr:cNvPr id="11" name="CaixaDeTexto 1"/>
        <cdr:cNvSpPr txBox="1"/>
      </cdr:nvSpPr>
      <cdr:spPr>
        <a:xfrm xmlns:a="http://schemas.openxmlformats.org/drawingml/2006/main">
          <a:off x="3498850" y="3251200"/>
          <a:ext cx="1191703" cy="2476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pt-BR" sz="900">
              <a:solidFill>
                <a:schemeClr val="tx1">
                  <a:lumMod val="65000"/>
                  <a:lumOff val="35000"/>
                </a:schemeClr>
              </a:solidFill>
            </a:rPr>
            <a:t>Linha de tendência</a:t>
          </a:r>
        </a:p>
      </cdr:txBody>
    </cdr:sp>
  </cdr:relSizeAnchor>
  <cdr:relSizeAnchor xmlns:cdr="http://schemas.openxmlformats.org/drawingml/2006/chartDrawing">
    <cdr:from>
      <cdr:x>0.82868</cdr:x>
      <cdr:y>0.80725</cdr:y>
    </cdr:from>
    <cdr:to>
      <cdr:x>0.92243</cdr:x>
      <cdr:y>0.89767</cdr:y>
    </cdr:to>
    <cdr:sp macro="" textlink="">
      <cdr:nvSpPr>
        <cdr:cNvPr id="10" name="CaixaDeTexto 1"/>
        <cdr:cNvSpPr txBox="1"/>
      </cdr:nvSpPr>
      <cdr:spPr>
        <a:xfrm xmlns:a="http://schemas.openxmlformats.org/drawingml/2006/main">
          <a:off x="5651500" y="3536950"/>
          <a:ext cx="639366" cy="396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pt-BR" sz="1100"/>
            <a:t>2022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76200</xdr:colOff>
      <xdr:row>1</xdr:row>
      <xdr:rowOff>47625</xdr:rowOff>
    </xdr:from>
    <xdr:to>
      <xdr:col>20</xdr:col>
      <xdr:colOff>523875</xdr:colOff>
      <xdr:row>26</xdr:row>
      <xdr:rowOff>19050</xdr:rowOff>
    </xdr:to>
    <xdr:graphicFrame macro="">
      <xdr:nvGraphicFramePr>
        <xdr:cNvPr id="158766" name="Gráfico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238125</xdr:colOff>
      <xdr:row>2</xdr:row>
      <xdr:rowOff>28575</xdr:rowOff>
    </xdr:from>
    <xdr:to>
      <xdr:col>19</xdr:col>
      <xdr:colOff>447675</xdr:colOff>
      <xdr:row>28</xdr:row>
      <xdr:rowOff>180975</xdr:rowOff>
    </xdr:to>
    <xdr:graphicFrame macro="">
      <xdr:nvGraphicFramePr>
        <xdr:cNvPr id="2118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66675</xdr:colOff>
      <xdr:row>0</xdr:row>
      <xdr:rowOff>0</xdr:rowOff>
    </xdr:from>
    <xdr:to>
      <xdr:col>24</xdr:col>
      <xdr:colOff>523875</xdr:colOff>
      <xdr:row>16</xdr:row>
      <xdr:rowOff>180975</xdr:rowOff>
    </xdr:to>
    <xdr:graphicFrame macro="">
      <xdr:nvGraphicFramePr>
        <xdr:cNvPr id="495628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24</xdr:col>
      <xdr:colOff>533400</xdr:colOff>
      <xdr:row>0</xdr:row>
      <xdr:rowOff>0</xdr:rowOff>
    </xdr:from>
    <xdr:to>
      <xdr:col>34</xdr:col>
      <xdr:colOff>552450</xdr:colOff>
      <xdr:row>16</xdr:row>
      <xdr:rowOff>180975</xdr:rowOff>
    </xdr:to>
    <xdr:graphicFrame macro="">
      <xdr:nvGraphicFramePr>
        <xdr:cNvPr id="495629" name="Gráfico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57150</xdr:colOff>
      <xdr:row>17</xdr:row>
      <xdr:rowOff>0</xdr:rowOff>
    </xdr:from>
    <xdr:to>
      <xdr:col>24</xdr:col>
      <xdr:colOff>542925</xdr:colOff>
      <xdr:row>35</xdr:row>
      <xdr:rowOff>114300</xdr:rowOff>
    </xdr:to>
    <xdr:graphicFrame macro="">
      <xdr:nvGraphicFramePr>
        <xdr:cNvPr id="495630" name="Gráfico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133350</xdr:colOff>
      <xdr:row>0</xdr:row>
      <xdr:rowOff>0</xdr:rowOff>
    </xdr:from>
    <xdr:to>
      <xdr:col>24</xdr:col>
      <xdr:colOff>533400</xdr:colOff>
      <xdr:row>17</xdr:row>
      <xdr:rowOff>66675</xdr:rowOff>
    </xdr:to>
    <xdr:grpSp>
      <xdr:nvGrpSpPr>
        <xdr:cNvPr id="520203" name="Gráfico 2"/>
        <xdr:cNvGrpSpPr>
          <a:grpSpLocks/>
        </xdr:cNvGrpSpPr>
      </xdr:nvGrpSpPr>
      <xdr:grpSpPr bwMode="auto">
        <a:xfrm>
          <a:off x="5048250" y="0"/>
          <a:ext cx="5276850" cy="3810000"/>
          <a:chOff x="7905745" y="1"/>
          <a:chExt cx="5276849" cy="3047947"/>
        </a:xfrm>
      </xdr:grpSpPr>
      <xdr:graphicFrame macro="">
        <xdr:nvGraphicFramePr>
          <xdr:cNvPr id="520206" name="Gráfico 2"/>
          <xdr:cNvGraphicFramePr>
            <a:graphicFrameLocks/>
          </xdr:cNvGraphicFramePr>
        </xdr:nvGraphicFramePr>
        <xdr:xfrm>
          <a:off x="7905745" y="1"/>
          <a:ext cx="5248274" cy="3047947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2"/>
          <xdr:cNvSpPr txBox="1"/>
        </xdr:nvSpPr>
        <xdr:spPr>
          <a:xfrm>
            <a:off x="7915270" y="15241"/>
            <a:ext cx="5267324" cy="228596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ts val="11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1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Média das 10 subprefeituras mais demandadas em 2022 </a:t>
            </a:r>
            <a:r>
              <a:rPr lang="en-US" sz="1100" b="1" i="0" u="none" strike="noStrike" cap="none" baseline="0">
                <a:effectLst/>
                <a:latin typeface="+mn-lt"/>
                <a:ea typeface="+mn-ea"/>
                <a:cs typeface="+mn-cs"/>
              </a:rPr>
              <a:t>(exetuando-se denúncias)</a:t>
            </a:r>
            <a:endParaRPr lang="pt-BR" sz="1100" b="0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  <a:p>
            <a:pPr marL="0" marR="0" lvl="0" indent="0" defTabSz="914400" rtl="0" fontAlgn="auto" hangingPunct="1">
              <a:lnSpc>
                <a:spcPts val="11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</xdr:txBody>
      </xdr:sp>
    </xdr:grpSp>
    <xdr:clientData/>
  </xdr:twoCellAnchor>
  <xdr:twoCellAnchor editAs="oneCell">
    <xdr:from>
      <xdr:col>24</xdr:col>
      <xdr:colOff>552450</xdr:colOff>
      <xdr:row>0</xdr:row>
      <xdr:rowOff>0</xdr:rowOff>
    </xdr:from>
    <xdr:to>
      <xdr:col>35</xdr:col>
      <xdr:colOff>47625</xdr:colOff>
      <xdr:row>18</xdr:row>
      <xdr:rowOff>123825</xdr:rowOff>
    </xdr:to>
    <xdr:graphicFrame macro="">
      <xdr:nvGraphicFramePr>
        <xdr:cNvPr id="520204" name="Gráfico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123825</xdr:colOff>
      <xdr:row>17</xdr:row>
      <xdr:rowOff>161925</xdr:rowOff>
    </xdr:from>
    <xdr:to>
      <xdr:col>24</xdr:col>
      <xdr:colOff>495300</xdr:colOff>
      <xdr:row>36</xdr:row>
      <xdr:rowOff>0</xdr:rowOff>
    </xdr:to>
    <xdr:graphicFrame macro="">
      <xdr:nvGraphicFramePr>
        <xdr:cNvPr id="520205" name="Gráfico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57150</xdr:colOff>
      <xdr:row>0</xdr:row>
      <xdr:rowOff>0</xdr:rowOff>
    </xdr:from>
    <xdr:to>
      <xdr:col>26</xdr:col>
      <xdr:colOff>0</xdr:colOff>
      <xdr:row>16</xdr:row>
      <xdr:rowOff>152400</xdr:rowOff>
    </xdr:to>
    <xdr:grpSp>
      <xdr:nvGrpSpPr>
        <xdr:cNvPr id="533510" name="Gráfico 3"/>
        <xdr:cNvGrpSpPr>
          <a:grpSpLocks/>
        </xdr:cNvGrpSpPr>
      </xdr:nvGrpSpPr>
      <xdr:grpSpPr bwMode="auto">
        <a:xfrm>
          <a:off x="5857875" y="0"/>
          <a:ext cx="6038850" cy="3686175"/>
          <a:chOff x="11345402" y="57150"/>
          <a:chExt cx="5867400" cy="3781428"/>
        </a:xfrm>
      </xdr:grpSpPr>
      <xdr:graphicFrame macro="">
        <xdr:nvGraphicFramePr>
          <xdr:cNvPr id="533513" name="Gráfico 2"/>
          <xdr:cNvGraphicFramePr>
            <a:graphicFrameLocks/>
          </xdr:cNvGraphicFramePr>
        </xdr:nvGraphicFramePr>
        <xdr:xfrm>
          <a:off x="11345402" y="57150"/>
          <a:ext cx="5867400" cy="378142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25"/>
          <xdr:cNvSpPr txBox="1"/>
        </xdr:nvSpPr>
        <xdr:spPr>
          <a:xfrm>
            <a:off x="11992568" y="85808"/>
            <a:ext cx="4461359" cy="307433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eaLnBrk="1" fontAlgn="auto" latinLnBrk="0" hangingPunct="1">
              <a:lnSpc>
                <a:spcPts val="15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2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10 órgãos mais demandados - Média/2022 </a:t>
            </a:r>
            <a:r>
              <a:rPr lang="en-US" sz="1200" b="1" i="0" u="none" strike="noStrike" cap="none" baseline="0">
                <a:effectLst/>
                <a:latin typeface="+mn-lt"/>
                <a:ea typeface="+mn-ea"/>
                <a:cs typeface="+mn-cs"/>
              </a:rPr>
              <a:t>(exetuando-se denúncias)</a:t>
            </a:r>
            <a:endParaRPr lang="pt-BR" sz="1200" b="0" i="0" u="none" strike="noStrike" cap="none" baseline="0">
              <a:effectLst/>
              <a:latin typeface="+mn-lt"/>
              <a:ea typeface="+mn-ea"/>
              <a:cs typeface="+mn-cs"/>
            </a:endParaRPr>
          </a:p>
          <a:p>
            <a:pPr marL="0" marR="0" lvl="0" indent="0" defTabSz="914400" rtl="0" fontAlgn="auto" hangingPunct="1">
              <a:lnSpc>
                <a:spcPts val="15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400" b="1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</xdr:txBody>
      </xdr:sp>
    </xdr:grpSp>
    <xdr:clientData/>
  </xdr:twoCellAnchor>
  <xdr:twoCellAnchor editAs="oneCell">
    <xdr:from>
      <xdr:col>26</xdr:col>
      <xdr:colOff>1</xdr:colOff>
      <xdr:row>0</xdr:row>
      <xdr:rowOff>0</xdr:rowOff>
    </xdr:from>
    <xdr:to>
      <xdr:col>38</xdr:col>
      <xdr:colOff>38101</xdr:colOff>
      <xdr:row>23</xdr:row>
      <xdr:rowOff>0</xdr:rowOff>
    </xdr:to>
    <xdr:graphicFrame macro="">
      <xdr:nvGraphicFramePr>
        <xdr:cNvPr id="533511" name="Gráfico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57149</xdr:colOff>
      <xdr:row>16</xdr:row>
      <xdr:rowOff>180975</xdr:rowOff>
    </xdr:from>
    <xdr:to>
      <xdr:col>25</xdr:col>
      <xdr:colOff>600074</xdr:colOff>
      <xdr:row>37</xdr:row>
      <xdr:rowOff>57150</xdr:rowOff>
    </xdr:to>
    <xdr:graphicFrame macro="">
      <xdr:nvGraphicFramePr>
        <xdr:cNvPr id="533512" name="Gráfico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Erika" refreshedDate="43839.34698263889" createdVersion="1" refreshedVersion="4" recordCount="8" upgradeOnRefresh="1">
  <cacheSource type="worksheet">
    <worksheetSource ref="A6:E13" sheet="Atendimentos Anual"/>
  </cacheSource>
  <cacheFields count="6">
    <cacheField name="ATENDIMENTOS**" numFmtId="0">
      <sharedItems count="8">
        <s v="Telefone"/>
        <s v="Formulário eletrônico"/>
        <s v="Praça de Atendimento ao Munícipe"/>
        <s v="E-mail"/>
        <s v="Pessoalmente/Carta"/>
        <s v="Ofício"/>
        <s v="Fax"/>
        <s v="Outro"/>
      </sharedItems>
    </cacheField>
    <cacheField name="2019" numFmtId="0">
      <sharedItems containsSemiMixedTypes="0" containsString="0" containsNumber="1" containsInteger="1" minValue="0" maxValue="15224"/>
    </cacheField>
    <cacheField name="2018" numFmtId="0">
      <sharedItems containsSemiMixedTypes="0" containsString="0" containsNumber="1" containsInteger="1" minValue="0" maxValue="18417"/>
    </cacheField>
    <cacheField name="variação***" numFmtId="0">
      <sharedItems containsString="0" containsBlank="1" containsNumber="1" minValue="-197.26027397260273" maxValue="395.80152671755724"/>
    </cacheField>
    <cacheField name="2017" numFmtId="0">
      <sharedItems containsSemiMixedTypes="0" containsString="0" containsNumber="1" containsInteger="1" minValue="0" maxValue="21515"/>
    </cacheField>
    <cacheField name="2016" numFmtId="0">
      <sharedItems containsSemiMixedTypes="0" containsString="0" containsNumber="1" containsInteger="1" minValue="0" maxValue="5099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">
  <r>
    <x v="0"/>
    <n v="15224"/>
    <n v="18417"/>
    <n v="-14.840808738089704"/>
    <n v="21515"/>
    <n v="50997"/>
  </r>
  <r>
    <x v="1"/>
    <n v="9982"/>
    <n v="5043"/>
    <n v="46.336429308565535"/>
    <n v="10659"/>
    <n v="6416"/>
  </r>
  <r>
    <x v="2"/>
    <n v="73"/>
    <n v="217"/>
    <n v="-197.26027397260273"/>
    <n v="73"/>
    <n v="0"/>
  </r>
  <r>
    <x v="3"/>
    <n v="0"/>
    <n v="0"/>
    <m/>
    <n v="0"/>
    <n v="1330"/>
  </r>
  <r>
    <x v="4"/>
    <n v="4290"/>
    <n v="1179"/>
    <n v="395.80152671755724"/>
    <n v="786"/>
    <n v="1369"/>
  </r>
  <r>
    <x v="5"/>
    <n v="0"/>
    <n v="0"/>
    <m/>
    <n v="0"/>
    <n v="16"/>
  </r>
  <r>
    <x v="6"/>
    <n v="0"/>
    <n v="0"/>
    <m/>
    <n v="0"/>
    <n v="0"/>
  </r>
  <r>
    <x v="7"/>
    <n v="0"/>
    <n v="0"/>
    <m/>
    <n v="0"/>
    <n v="3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a dinâmica4" cacheId="0" dataOnRows="1" applyNumberFormats="0" applyBorderFormats="0" applyFontFormats="0" applyPatternFormats="0" applyAlignmentFormats="0" applyWidthHeightFormats="1" dataCaption="Dados" updatedVersion="4" showMemberPropertyTips="0" useAutoFormatting="1" itemPrintTitles="1" createdVersion="1" indent="0" compact="0" compactData="0" gridDropZones="1">
  <location ref="A3:G8" firstHeaderRow="1" firstDataRow="2" firstDataCol="1"/>
  <pivotFields count="6">
    <pivotField axis="axisCol" compact="0" outline="0" subtotalTop="0" showAll="0" includeNewItemsInFilter="1">
      <items count="9">
        <item x="3"/>
        <item h="1" x="6"/>
        <item x="1"/>
        <item h="1" x="5"/>
        <item h="1" x="7"/>
        <item x="4"/>
        <item x="2"/>
        <item x="0"/>
        <item t="default"/>
      </items>
    </pivotField>
    <pivotField dataField="1" compact="0" numFmtId="3" outline="0" subtotalTop="0" showAll="0" includeNewItemsInFilter="1" defaultSubtotal="0"/>
    <pivotField dataField="1" compact="0" outline="0" subtotalTop="0" showAll="0" includeNewItemsInFilter="1"/>
    <pivotField compact="0" outline="0" subtotalTop="0" showAll="0" includeNewItemsInFilter="1" defaultSubtotal="0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-2"/>
  </rowFields>
  <rowItems count="4">
    <i>
      <x/>
    </i>
    <i i="1">
      <x v="1"/>
    </i>
    <i i="2">
      <x v="2"/>
    </i>
    <i i="3">
      <x v="3"/>
    </i>
  </rowItems>
  <colFields count="1">
    <field x="0"/>
  </colFields>
  <colItems count="6">
    <i>
      <x/>
    </i>
    <i>
      <x v="2"/>
    </i>
    <i>
      <x v="5"/>
    </i>
    <i>
      <x v="6"/>
    </i>
    <i>
      <x v="7"/>
    </i>
    <i t="grand">
      <x/>
    </i>
  </colItems>
  <dataFields count="4">
    <dataField name="Soma de 2016" fld="5" baseField="0" baseItem="0"/>
    <dataField name="Soma de 2017" fld="4" baseField="0" baseItem="0"/>
    <dataField name="Soma de 2018" fld="2" baseField="0" baseItem="0"/>
    <dataField name="Soma de 2019" fld="1" baseField="0" baseItem="0"/>
  </dataFields>
  <formats count="18">
    <format dxfId="17">
      <pivotArea outline="0" fieldPosition="0"/>
    </format>
    <format dxfId="16">
      <pivotArea dataOnly="0" labelOnly="1" outline="0" fieldPosition="0"/>
    </format>
    <format dxfId="15">
      <pivotArea dataOnly="0" outline="0" fieldPosition="0"/>
    </format>
    <format dxfId="14">
      <pivotArea dataOnly="0" outline="0" fieldPosition="0"/>
    </format>
    <format dxfId="13">
      <pivotArea dataOnly="0" outline="0" fieldPosition="0"/>
    </format>
    <format dxfId="12">
      <pivotArea dataOnly="0" outline="0" fieldPosition="0"/>
    </format>
    <format dxfId="11">
      <pivotArea outline="0" fieldPosition="0"/>
    </format>
    <format dxfId="10">
      <pivotArea dataOnly="0" labelOnly="1" outline="0" fieldPosition="0"/>
    </format>
    <format dxfId="9">
      <pivotArea field="0" type="button" dataOnly="0" labelOnly="1" outline="0" axis="axisCol" fieldPosition="0"/>
    </format>
    <format dxfId="8">
      <pivotArea dataOnly="0" labelOnly="1" outline="0" fieldPosition="0"/>
    </format>
    <format dxfId="7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6">
      <pivotArea dataOnly="0" labelOnly="1" outline="0" fieldPosition="0">
        <references count="1">
          <reference field="0" count="0"/>
        </references>
      </pivotArea>
    </format>
    <format dxfId="5">
      <pivotArea dataOnly="0" labelOnly="1" grandCol="1" outline="0" fieldPosition="0"/>
    </format>
    <format dxfId="4">
      <pivotArea dataOnly="0" labelOnly="1" outline="0" fieldPosition="0">
        <references count="1">
          <reference field="0" count="0"/>
        </references>
      </pivotArea>
    </format>
    <format dxfId="3">
      <pivotArea dataOnly="0" labelOnly="1" grandCol="1" outline="0" fieldPosition="0"/>
    </format>
    <format dxfId="2">
      <pivotArea dataOnly="0" labelOnly="1" outline="0" fieldPosition="0">
        <references count="1">
          <reference field="0" count="0"/>
        </references>
      </pivotArea>
    </format>
    <format dxfId="1">
      <pivotArea dataOnly="0" labelOnly="1" grandCol="1" outline="0" fieldPosition="0"/>
    </format>
    <format dxfId="0">
      <pivotArea outline="0" fieldPosition="0"/>
    </format>
  </format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Documento_do_Microsoft_Word.docx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L1" sqref="L1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182273" r:id="rId4">
          <objectPr defaultSize="0" r:id="rId5">
            <anchor moveWithCells="1" sizeWithCells="1">
              <from>
                <xdr:col>0</xdr:col>
                <xdr:colOff>9525</xdr:colOff>
                <xdr:row>0</xdr:row>
                <xdr:rowOff>104775</xdr:rowOff>
              </from>
              <to>
                <xdr:col>11</xdr:col>
                <xdr:colOff>381000</xdr:colOff>
                <xdr:row>55</xdr:row>
                <xdr:rowOff>133350</xdr:rowOff>
              </to>
            </anchor>
          </objectPr>
        </oleObject>
      </mc:Choice>
      <mc:Fallback>
        <oleObject progId="Word.Document.12" shapeId="182273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workbookViewId="0">
      <selection activeCell="A2" sqref="A2"/>
    </sheetView>
  </sheetViews>
  <sheetFormatPr defaultRowHeight="15" x14ac:dyDescent="0.25"/>
  <cols>
    <col min="1" max="1" width="18.5703125" bestFit="1" customWidth="1"/>
    <col min="2" max="2" width="12" bestFit="1" customWidth="1"/>
    <col min="3" max="3" width="12.7109375" bestFit="1" customWidth="1"/>
    <col min="4" max="4" width="9.140625" style="70"/>
  </cols>
  <sheetData>
    <row r="1" spans="1:8" ht="15.75" thickBot="1" x14ac:dyDescent="0.3">
      <c r="A1" s="5" t="s">
        <v>124</v>
      </c>
      <c r="B1" s="5" t="s">
        <v>25</v>
      </c>
      <c r="C1" s="5" t="s">
        <v>26</v>
      </c>
      <c r="D1" s="102" t="s">
        <v>115</v>
      </c>
    </row>
    <row r="2" spans="1:8" x14ac:dyDescent="0.25">
      <c r="A2" s="103">
        <v>2017</v>
      </c>
      <c r="B2" s="157">
        <v>15339</v>
      </c>
      <c r="C2" s="104" t="s">
        <v>125</v>
      </c>
      <c r="D2" s="70">
        <v>33056.199999999997</v>
      </c>
    </row>
    <row r="3" spans="1:8" x14ac:dyDescent="0.25">
      <c r="A3" s="105">
        <v>2018</v>
      </c>
      <c r="B3" s="158">
        <v>24639</v>
      </c>
      <c r="C3" s="106">
        <f>((B3-B2)/B2)*100</f>
        <v>60.629767259925686</v>
      </c>
      <c r="D3" s="70">
        <v>33056.199999999997</v>
      </c>
    </row>
    <row r="4" spans="1:8" x14ac:dyDescent="0.25">
      <c r="A4" s="105">
        <v>2019</v>
      </c>
      <c r="B4" s="158">
        <v>29569</v>
      </c>
      <c r="C4" s="106">
        <f>((B4-B3)/B3)*100</f>
        <v>20.008928933804132</v>
      </c>
      <c r="D4" s="70">
        <v>33056.199999999997</v>
      </c>
    </row>
    <row r="5" spans="1:8" x14ac:dyDescent="0.25">
      <c r="A5" s="107">
        <v>2020</v>
      </c>
      <c r="B5" s="159">
        <v>39523</v>
      </c>
      <c r="C5" s="155">
        <f>((B5-B4)/B4)*100</f>
        <v>33.663634211505297</v>
      </c>
      <c r="D5" s="70">
        <v>33056.199999999997</v>
      </c>
    </row>
    <row r="6" spans="1:8" x14ac:dyDescent="0.25">
      <c r="A6" s="105">
        <v>2021</v>
      </c>
      <c r="B6" s="158">
        <v>56211</v>
      </c>
      <c r="C6" s="106">
        <f>((B6-B5)/B5)*100</f>
        <v>42.223515421400201</v>
      </c>
      <c r="D6" s="70">
        <v>33056.199999999997</v>
      </c>
    </row>
    <row r="7" spans="1:8" ht="15.75" thickBot="1" x14ac:dyDescent="0.3">
      <c r="A7" s="167">
        <v>2022</v>
      </c>
      <c r="B7" s="159">
        <v>46103</v>
      </c>
      <c r="C7" s="156">
        <v>-17.98</v>
      </c>
    </row>
    <row r="8" spans="1:8" ht="15.75" thickBot="1" x14ac:dyDescent="0.3">
      <c r="A8" s="98" t="s">
        <v>101</v>
      </c>
      <c r="B8" s="168">
        <f>SUM(B2:B7)</f>
        <v>211384</v>
      </c>
    </row>
    <row r="9" spans="1:8" ht="15.75" thickBot="1" x14ac:dyDescent="0.3">
      <c r="A9" s="98" t="s">
        <v>130</v>
      </c>
      <c r="B9" s="99">
        <f>AVERAGE(B2:B7)</f>
        <v>35230.666666666664</v>
      </c>
    </row>
    <row r="10" spans="1:8" x14ac:dyDescent="0.25">
      <c r="A10" s="7"/>
      <c r="B10" s="7"/>
      <c r="C10" s="7"/>
      <c r="D10" s="7"/>
      <c r="E10" s="7"/>
      <c r="F10" s="7"/>
      <c r="G10" s="7"/>
      <c r="H10" s="7"/>
    </row>
    <row r="11" spans="1:8" ht="36" customHeight="1" x14ac:dyDescent="0.25">
      <c r="A11" s="235" t="s">
        <v>126</v>
      </c>
      <c r="B11" s="235"/>
      <c r="C11" s="235"/>
      <c r="D11" s="7"/>
      <c r="E11" s="7"/>
      <c r="F11" s="7"/>
      <c r="G11" s="7"/>
      <c r="H11" s="7"/>
    </row>
    <row r="12" spans="1:8" x14ac:dyDescent="0.25">
      <c r="A12" s="7"/>
      <c r="B12" s="7"/>
      <c r="C12" s="7"/>
      <c r="D12" s="7"/>
      <c r="E12" s="7"/>
      <c r="F12" s="7"/>
      <c r="G12" s="7"/>
      <c r="H12" s="7"/>
    </row>
    <row r="13" spans="1:8" x14ac:dyDescent="0.25">
      <c r="A13" s="7"/>
      <c r="B13" s="7"/>
      <c r="C13" s="7"/>
      <c r="D13" s="7"/>
      <c r="E13" s="7"/>
      <c r="F13" s="7"/>
      <c r="G13" s="7"/>
      <c r="H13" s="7"/>
    </row>
    <row r="14" spans="1:8" x14ac:dyDescent="0.25">
      <c r="A14" s="70"/>
      <c r="B14" s="70"/>
      <c r="C14" s="70"/>
      <c r="E14" s="70"/>
      <c r="F14" s="166"/>
      <c r="G14" s="7"/>
      <c r="H14" s="7"/>
    </row>
    <row r="15" spans="1:8" x14ac:dyDescent="0.25">
      <c r="A15" s="160" t="s">
        <v>25</v>
      </c>
      <c r="B15" s="161">
        <f>B2</f>
        <v>15339</v>
      </c>
      <c r="C15" s="162">
        <v>0</v>
      </c>
      <c r="D15" s="161">
        <f>$B$22</f>
        <v>35230.666666666664</v>
      </c>
      <c r="E15" s="70"/>
      <c r="F15" s="166"/>
      <c r="G15" s="7"/>
      <c r="H15" s="7"/>
    </row>
    <row r="16" spans="1:8" x14ac:dyDescent="0.25">
      <c r="A16" s="163"/>
      <c r="B16" s="161">
        <f t="shared" ref="B16:C20" si="0">B3</f>
        <v>24639</v>
      </c>
      <c r="C16" s="164">
        <f>C3</f>
        <v>60.629767259925686</v>
      </c>
      <c r="D16" s="161">
        <f>$B$22</f>
        <v>35230.666666666664</v>
      </c>
      <c r="E16" s="70"/>
      <c r="F16" s="166"/>
      <c r="G16" s="7"/>
      <c r="H16" s="7"/>
    </row>
    <row r="17" spans="1:8" x14ac:dyDescent="0.25">
      <c r="A17" s="163"/>
      <c r="B17" s="161">
        <f t="shared" si="0"/>
        <v>29569</v>
      </c>
      <c r="C17" s="164">
        <f t="shared" si="0"/>
        <v>20.008928933804132</v>
      </c>
      <c r="D17" s="161">
        <f t="shared" ref="D17:D20" si="1">$B$22</f>
        <v>35230.666666666664</v>
      </c>
      <c r="E17" s="70"/>
      <c r="F17" s="166"/>
      <c r="G17" s="7"/>
      <c r="H17" s="7"/>
    </row>
    <row r="18" spans="1:8" x14ac:dyDescent="0.25">
      <c r="A18" s="163"/>
      <c r="B18" s="161">
        <f t="shared" si="0"/>
        <v>39523</v>
      </c>
      <c r="C18" s="164">
        <f t="shared" si="0"/>
        <v>33.663634211505297</v>
      </c>
      <c r="D18" s="161">
        <f t="shared" si="1"/>
        <v>35230.666666666664</v>
      </c>
      <c r="E18" s="70"/>
      <c r="F18" s="166"/>
      <c r="G18" s="7"/>
      <c r="H18" s="7"/>
    </row>
    <row r="19" spans="1:8" x14ac:dyDescent="0.25">
      <c r="A19" s="163"/>
      <c r="B19" s="161">
        <f t="shared" si="0"/>
        <v>56211</v>
      </c>
      <c r="C19" s="164">
        <f t="shared" si="0"/>
        <v>42.223515421400201</v>
      </c>
      <c r="D19" s="161">
        <f t="shared" si="1"/>
        <v>35230.666666666664</v>
      </c>
      <c r="E19" s="70"/>
      <c r="F19" s="166"/>
      <c r="G19" s="7"/>
      <c r="H19" s="7"/>
    </row>
    <row r="20" spans="1:8" x14ac:dyDescent="0.25">
      <c r="A20" s="163"/>
      <c r="B20" s="161">
        <f t="shared" si="0"/>
        <v>46103</v>
      </c>
      <c r="C20" s="164">
        <f t="shared" si="0"/>
        <v>-17.98</v>
      </c>
      <c r="D20" s="161">
        <f t="shared" si="1"/>
        <v>35230.666666666664</v>
      </c>
      <c r="E20" s="70"/>
      <c r="F20" s="166"/>
      <c r="G20" s="7"/>
      <c r="H20" s="7"/>
    </row>
    <row r="21" spans="1:8" x14ac:dyDescent="0.25">
      <c r="A21" s="70"/>
      <c r="B21" s="165">
        <f>B8</f>
        <v>211384</v>
      </c>
      <c r="C21" s="70"/>
      <c r="E21" s="70"/>
      <c r="F21" s="166"/>
      <c r="G21" s="7"/>
      <c r="H21" s="7"/>
    </row>
    <row r="22" spans="1:8" x14ac:dyDescent="0.25">
      <c r="A22" s="70"/>
      <c r="B22" s="165">
        <f>B9</f>
        <v>35230.666666666664</v>
      </c>
      <c r="C22" s="70"/>
      <c r="E22" s="70"/>
      <c r="F22" s="166"/>
      <c r="G22" s="7"/>
      <c r="H22" s="7"/>
    </row>
    <row r="23" spans="1:8" x14ac:dyDescent="0.25">
      <c r="A23" s="70"/>
      <c r="B23" s="70"/>
      <c r="C23" s="70"/>
      <c r="E23" s="70"/>
      <c r="F23" s="166"/>
      <c r="G23" s="7"/>
      <c r="H23" s="7"/>
    </row>
    <row r="24" spans="1:8" x14ac:dyDescent="0.25">
      <c r="A24" s="70"/>
      <c r="B24" s="70"/>
      <c r="C24" s="70"/>
      <c r="E24" s="70"/>
      <c r="F24" s="166"/>
      <c r="G24" s="7"/>
      <c r="H24" s="7"/>
    </row>
    <row r="25" spans="1:8" x14ac:dyDescent="0.25">
      <c r="A25" s="70"/>
      <c r="B25" s="70"/>
      <c r="C25" s="70"/>
      <c r="E25" s="70"/>
      <c r="F25" s="166"/>
      <c r="G25" s="7"/>
      <c r="H25" s="7"/>
    </row>
    <row r="26" spans="1:8" x14ac:dyDescent="0.25">
      <c r="A26" s="166"/>
      <c r="B26" s="166"/>
      <c r="C26" s="166"/>
      <c r="D26" s="166"/>
      <c r="E26" s="166"/>
      <c r="F26" s="166"/>
      <c r="G26" s="7"/>
      <c r="H26" s="7"/>
    </row>
    <row r="27" spans="1:8" x14ac:dyDescent="0.25">
      <c r="A27" s="166"/>
      <c r="B27" s="166"/>
      <c r="C27" s="166"/>
      <c r="D27" s="166"/>
      <c r="E27" s="166"/>
      <c r="F27" s="166"/>
      <c r="G27" s="7"/>
      <c r="H27" s="7"/>
    </row>
    <row r="28" spans="1:8" x14ac:dyDescent="0.25">
      <c r="A28" s="166"/>
      <c r="B28" s="166"/>
      <c r="C28" s="166"/>
      <c r="D28" s="166"/>
      <c r="E28" s="166"/>
      <c r="F28" s="166"/>
      <c r="G28" s="7"/>
      <c r="H28" s="7"/>
    </row>
    <row r="29" spans="1:8" x14ac:dyDescent="0.25">
      <c r="A29" s="7"/>
      <c r="B29" s="7"/>
      <c r="C29" s="7"/>
      <c r="D29" s="7"/>
      <c r="E29" s="7"/>
      <c r="F29" s="7"/>
      <c r="G29" s="7"/>
      <c r="H29" s="7"/>
    </row>
    <row r="30" spans="1:8" x14ac:dyDescent="0.25">
      <c r="A30" s="7"/>
      <c r="B30" s="7"/>
      <c r="C30" s="7"/>
      <c r="D30" s="7"/>
      <c r="E30" s="7"/>
      <c r="F30" s="7"/>
      <c r="G30" s="7"/>
      <c r="H30" s="7"/>
    </row>
    <row r="31" spans="1:8" x14ac:dyDescent="0.25">
      <c r="A31" s="7"/>
      <c r="B31" s="7"/>
      <c r="C31" s="7"/>
      <c r="D31" s="7"/>
      <c r="E31" s="7"/>
      <c r="F31" s="7"/>
      <c r="G31" s="7"/>
      <c r="H31" s="7"/>
    </row>
  </sheetData>
  <mergeCells count="1">
    <mergeCell ref="A11:C11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</sheetPr>
  <dimension ref="A1:G17"/>
  <sheetViews>
    <sheetView workbookViewId="0"/>
  </sheetViews>
  <sheetFormatPr defaultRowHeight="15" x14ac:dyDescent="0.25"/>
  <cols>
    <col min="1" max="1" width="55.7109375" bestFit="1" customWidth="1"/>
    <col min="2" max="2" width="6.7109375" bestFit="1" customWidth="1"/>
    <col min="3" max="5" width="7.28515625" bestFit="1" customWidth="1"/>
    <col min="6" max="6" width="7.140625" customWidth="1"/>
  </cols>
  <sheetData>
    <row r="1" spans="1:7" x14ac:dyDescent="0.25">
      <c r="A1" s="1" t="s">
        <v>121</v>
      </c>
      <c r="B1" s="1"/>
      <c r="C1" s="1"/>
    </row>
    <row r="2" spans="1:7" x14ac:dyDescent="0.25">
      <c r="A2" s="43" t="s">
        <v>113</v>
      </c>
      <c r="B2" s="43"/>
      <c r="C2" s="1"/>
    </row>
    <row r="3" spans="1:7" x14ac:dyDescent="0.25">
      <c r="A3" s="1"/>
      <c r="B3" s="1"/>
      <c r="C3" s="1"/>
    </row>
    <row r="4" spans="1:7" x14ac:dyDescent="0.25">
      <c r="A4" s="1" t="s">
        <v>21</v>
      </c>
      <c r="B4" s="1"/>
      <c r="C4" s="1"/>
    </row>
    <row r="5" spans="1:7" ht="15.75" thickBot="1" x14ac:dyDescent="0.3"/>
    <row r="6" spans="1:7" ht="75.75" thickBot="1" x14ac:dyDescent="0.3">
      <c r="A6" s="42" t="s">
        <v>0</v>
      </c>
      <c r="B6" s="76">
        <v>2022</v>
      </c>
      <c r="C6" s="76">
        <v>2021</v>
      </c>
      <c r="D6" s="77">
        <v>2020</v>
      </c>
      <c r="E6" s="78">
        <v>2019</v>
      </c>
      <c r="F6" s="78">
        <v>2018</v>
      </c>
      <c r="G6" s="72" t="s">
        <v>139</v>
      </c>
    </row>
    <row r="7" spans="1:7" x14ac:dyDescent="0.25">
      <c r="A7" s="53" t="s">
        <v>110</v>
      </c>
      <c r="B7" s="83">
        <v>13960</v>
      </c>
      <c r="C7" s="83">
        <v>21606</v>
      </c>
      <c r="D7" s="84">
        <v>17390</v>
      </c>
      <c r="E7" s="85">
        <v>15224</v>
      </c>
      <c r="F7" s="86">
        <v>18417</v>
      </c>
      <c r="G7" s="73">
        <f>(B7-C7)/C7</f>
        <v>-0.35388318059798202</v>
      </c>
    </row>
    <row r="8" spans="1:7" x14ac:dyDescent="0.25">
      <c r="A8" s="52" t="s">
        <v>106</v>
      </c>
      <c r="B8" s="87">
        <v>21294</v>
      </c>
      <c r="C8" s="87">
        <v>22971</v>
      </c>
      <c r="D8" s="82">
        <v>15167</v>
      </c>
      <c r="E8" s="2">
        <v>9982</v>
      </c>
      <c r="F8" s="88">
        <v>5043</v>
      </c>
      <c r="G8" s="74">
        <f>(B8-C8)/C8</f>
        <v>-7.3005093378607805E-2</v>
      </c>
    </row>
    <row r="9" spans="1:7" ht="15.75" thickBot="1" x14ac:dyDescent="0.3">
      <c r="A9" s="54" t="s">
        <v>111</v>
      </c>
      <c r="B9" s="89">
        <v>10849</v>
      </c>
      <c r="C9" s="89">
        <v>11634</v>
      </c>
      <c r="D9" s="90">
        <v>6966</v>
      </c>
      <c r="E9" s="91">
        <v>4363</v>
      </c>
      <c r="F9" s="92">
        <v>1179</v>
      </c>
      <c r="G9" s="75">
        <f>(B9-C9)/C9</f>
        <v>-6.7474643286917657E-2</v>
      </c>
    </row>
    <row r="10" spans="1:7" ht="15.75" thickBot="1" x14ac:dyDescent="0.3">
      <c r="A10" s="41" t="s">
        <v>4</v>
      </c>
      <c r="B10" s="79">
        <f>SUM(B7:B9)</f>
        <v>46103</v>
      </c>
      <c r="C10" s="79">
        <f>SUM(C7:C9)</f>
        <v>56211</v>
      </c>
      <c r="D10" s="80">
        <f>SUM(D7:D9)</f>
        <v>39523</v>
      </c>
      <c r="E10" s="81">
        <f>SUM(E7:E9)</f>
        <v>29569</v>
      </c>
      <c r="F10" s="81">
        <f>SUM(F7:F9)</f>
        <v>24639</v>
      </c>
      <c r="G10" s="40">
        <f>(B10-C10)/C10</f>
        <v>-0.17982245467968902</v>
      </c>
    </row>
    <row r="12" spans="1:7" ht="15.75" thickBot="1" x14ac:dyDescent="0.3"/>
    <row r="13" spans="1:7" x14ac:dyDescent="0.25">
      <c r="A13" s="236" t="s">
        <v>5</v>
      </c>
      <c r="B13" s="237"/>
      <c r="C13" s="237"/>
      <c r="D13" s="238"/>
      <c r="E13" s="238"/>
      <c r="F13" s="239"/>
    </row>
    <row r="14" spans="1:7" ht="24.75" customHeight="1" x14ac:dyDescent="0.25">
      <c r="A14" s="248" t="s">
        <v>107</v>
      </c>
      <c r="B14" s="249"/>
      <c r="C14" s="249"/>
      <c r="D14" s="242"/>
      <c r="E14" s="242"/>
      <c r="F14" s="243"/>
    </row>
    <row r="15" spans="1:7" ht="33.75" customHeight="1" x14ac:dyDescent="0.25">
      <c r="A15" s="240" t="s">
        <v>108</v>
      </c>
      <c r="B15" s="241"/>
      <c r="C15" s="241"/>
      <c r="D15" s="242"/>
      <c r="E15" s="242"/>
      <c r="F15" s="243"/>
    </row>
    <row r="16" spans="1:7" ht="15.75" thickBot="1" x14ac:dyDescent="0.3">
      <c r="A16" s="244" t="s">
        <v>109</v>
      </c>
      <c r="B16" s="245"/>
      <c r="C16" s="245"/>
      <c r="D16" s="246"/>
      <c r="E16" s="246"/>
      <c r="F16" s="247"/>
    </row>
    <row r="17" spans="5:5" x14ac:dyDescent="0.25">
      <c r="E17" s="21"/>
    </row>
  </sheetData>
  <mergeCells count="4">
    <mergeCell ref="A13:F13"/>
    <mergeCell ref="A15:F15"/>
    <mergeCell ref="A16:F16"/>
    <mergeCell ref="A14:F14"/>
  </mergeCells>
  <pageMargins left="0.511811024" right="0.511811024" top="0.78740157499999996" bottom="0.78740157499999996" header="0.31496062000000002" footer="0.31496062000000002"/>
  <pageSetup paperSize="9" orientation="portrait" r:id="rId1"/>
  <ignoredErrors>
    <ignoredError sqref="B10:F10" formulaRange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00FF"/>
  </sheetPr>
  <dimension ref="A1:D24"/>
  <sheetViews>
    <sheetView workbookViewId="0"/>
  </sheetViews>
  <sheetFormatPr defaultRowHeight="15" x14ac:dyDescent="0.25"/>
  <cols>
    <col min="1" max="1" width="10.85546875" customWidth="1"/>
    <col min="2" max="2" width="11.85546875" bestFit="1" customWidth="1"/>
    <col min="3" max="3" width="12" bestFit="1" customWidth="1"/>
  </cols>
  <sheetData>
    <row r="1" spans="1:4" x14ac:dyDescent="0.25">
      <c r="A1" s="1" t="s">
        <v>121</v>
      </c>
    </row>
    <row r="2" spans="1:4" x14ac:dyDescent="0.25">
      <c r="A2" s="43" t="s">
        <v>113</v>
      </c>
    </row>
    <row r="3" spans="1:4" x14ac:dyDescent="0.25">
      <c r="A3" s="1"/>
    </row>
    <row r="4" spans="1:4" x14ac:dyDescent="0.25">
      <c r="A4" s="1" t="s">
        <v>20</v>
      </c>
    </row>
    <row r="5" spans="1:4" ht="15.75" thickBot="1" x14ac:dyDescent="0.3"/>
    <row r="6" spans="1:4" ht="15.75" thickBot="1" x14ac:dyDescent="0.3">
      <c r="A6" s="93" t="s">
        <v>24</v>
      </c>
      <c r="B6" s="94" t="s">
        <v>25</v>
      </c>
      <c r="C6" s="94" t="s">
        <v>26</v>
      </c>
    </row>
    <row r="7" spans="1:4" x14ac:dyDescent="0.25">
      <c r="A7" s="95">
        <v>44562</v>
      </c>
      <c r="B7" s="169">
        <v>3836</v>
      </c>
      <c r="C7" s="38">
        <f>((B7-3768)/3768)*100</f>
        <v>1.8046709129511678</v>
      </c>
    </row>
    <row r="8" spans="1:4" x14ac:dyDescent="0.25">
      <c r="A8" s="96">
        <v>44593</v>
      </c>
      <c r="B8" s="170">
        <v>4117</v>
      </c>
      <c r="C8" s="38">
        <f t="shared" ref="C8:C18" si="0">((B8-B7)/B7)*100</f>
        <v>7.32533889468196</v>
      </c>
    </row>
    <row r="9" spans="1:4" x14ac:dyDescent="0.25">
      <c r="A9" s="96">
        <v>44621</v>
      </c>
      <c r="B9" s="170">
        <v>4795</v>
      </c>
      <c r="C9" s="38">
        <f t="shared" si="0"/>
        <v>16.468302161768278</v>
      </c>
    </row>
    <row r="10" spans="1:4" x14ac:dyDescent="0.25">
      <c r="A10" s="96">
        <v>44652</v>
      </c>
      <c r="B10" s="170">
        <v>3745</v>
      </c>
      <c r="C10" s="38">
        <f t="shared" si="0"/>
        <v>-21.897810218978105</v>
      </c>
    </row>
    <row r="11" spans="1:4" x14ac:dyDescent="0.25">
      <c r="A11" s="96">
        <v>44682</v>
      </c>
      <c r="B11" s="170">
        <v>4027</v>
      </c>
      <c r="C11" s="38">
        <f t="shared" si="0"/>
        <v>7.5300400534045391</v>
      </c>
    </row>
    <row r="12" spans="1:4" x14ac:dyDescent="0.25">
      <c r="A12" s="96">
        <v>44713</v>
      </c>
      <c r="B12" s="170">
        <v>3273</v>
      </c>
      <c r="C12" s="38">
        <f t="shared" si="0"/>
        <v>-18.723615594735534</v>
      </c>
    </row>
    <row r="13" spans="1:4" x14ac:dyDescent="0.25">
      <c r="A13" s="96">
        <v>44743</v>
      </c>
      <c r="B13" s="170">
        <v>3381</v>
      </c>
      <c r="C13" s="38">
        <f t="shared" si="0"/>
        <v>3.2997250229147568</v>
      </c>
    </row>
    <row r="14" spans="1:4" x14ac:dyDescent="0.25">
      <c r="A14" s="96">
        <v>44774</v>
      </c>
      <c r="B14" s="170">
        <v>3801</v>
      </c>
      <c r="C14" s="38">
        <f t="shared" si="0"/>
        <v>12.422360248447205</v>
      </c>
      <c r="D14" t="s">
        <v>22</v>
      </c>
    </row>
    <row r="15" spans="1:4" x14ac:dyDescent="0.25">
      <c r="A15" s="96">
        <v>44805</v>
      </c>
      <c r="B15" s="170">
        <v>3700</v>
      </c>
      <c r="C15" s="38">
        <f t="shared" si="0"/>
        <v>-2.6571954748750328</v>
      </c>
    </row>
    <row r="16" spans="1:4" x14ac:dyDescent="0.25">
      <c r="A16" s="96">
        <v>44835</v>
      </c>
      <c r="B16" s="170">
        <v>4228</v>
      </c>
      <c r="C16" s="38">
        <f t="shared" si="0"/>
        <v>14.270270270270272</v>
      </c>
    </row>
    <row r="17" spans="1:3" x14ac:dyDescent="0.25">
      <c r="A17" s="96">
        <v>44866</v>
      </c>
      <c r="B17" s="170">
        <v>3673</v>
      </c>
      <c r="C17" s="38">
        <f t="shared" si="0"/>
        <v>-13.126773888363291</v>
      </c>
    </row>
    <row r="18" spans="1:3" ht="15.75" thickBot="1" x14ac:dyDescent="0.3">
      <c r="A18" s="97">
        <v>44896</v>
      </c>
      <c r="B18" s="171">
        <v>3527</v>
      </c>
      <c r="C18" s="39">
        <f t="shared" si="0"/>
        <v>-3.9749523550231416</v>
      </c>
    </row>
    <row r="19" spans="1:3" ht="15.75" thickBot="1" x14ac:dyDescent="0.3">
      <c r="A19" s="98" t="s">
        <v>101</v>
      </c>
      <c r="B19" s="172">
        <f>SUM(B7:B18)</f>
        <v>46103</v>
      </c>
    </row>
    <row r="20" spans="1:3" ht="15.75" thickBot="1" x14ac:dyDescent="0.3">
      <c r="A20" s="98" t="s">
        <v>115</v>
      </c>
      <c r="B20" s="173">
        <f>AVERAGE(B7:B18)</f>
        <v>3841.9166666666665</v>
      </c>
    </row>
    <row r="22" spans="1:3" x14ac:dyDescent="0.25">
      <c r="A22" s="3" t="s">
        <v>5</v>
      </c>
    </row>
    <row r="23" spans="1:3" x14ac:dyDescent="0.25">
      <c r="A23" s="4" t="s">
        <v>6</v>
      </c>
    </row>
    <row r="24" spans="1:3" x14ac:dyDescent="0.25">
      <c r="A24" s="4"/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FF"/>
  </sheetPr>
  <dimension ref="A1:AO46"/>
  <sheetViews>
    <sheetView topLeftCell="A10" workbookViewId="0">
      <selection activeCell="P17" sqref="P17"/>
    </sheetView>
  </sheetViews>
  <sheetFormatPr defaultColWidth="5.5703125" defaultRowHeight="14.25" x14ac:dyDescent="0.2"/>
  <cols>
    <col min="1" max="1" width="43.7109375" style="46" customWidth="1"/>
    <col min="2" max="2" width="7.5703125" style="46" hidden="1" customWidth="1"/>
    <col min="3" max="3" width="7.7109375" style="58" hidden="1" customWidth="1"/>
    <col min="4" max="4" width="7.140625" style="46" hidden="1" customWidth="1"/>
    <col min="5" max="5" width="7" style="60" hidden="1" customWidth="1"/>
    <col min="6" max="6" width="7.5703125" style="46" hidden="1" customWidth="1"/>
    <col min="7" max="7" width="6.28515625" style="60" hidden="1" customWidth="1"/>
    <col min="8" max="8" width="7" style="46" hidden="1" customWidth="1"/>
    <col min="9" max="9" width="7.28515625" style="46" hidden="1" customWidth="1"/>
    <col min="10" max="10" width="7.140625" style="46" hidden="1" customWidth="1"/>
    <col min="11" max="11" width="7.5703125" style="46" hidden="1" customWidth="1"/>
    <col min="12" max="12" width="7.140625" style="46" hidden="1" customWidth="1"/>
    <col min="13" max="13" width="6.85546875" style="46" hidden="1" customWidth="1"/>
    <col min="14" max="14" width="6.7109375" style="46" bestFit="1" customWidth="1"/>
    <col min="15" max="15" width="7.140625" style="46" bestFit="1" customWidth="1"/>
    <col min="16" max="16" width="14.85546875" style="46" customWidth="1"/>
    <col min="17" max="215" width="9.140625" style="46" customWidth="1"/>
    <col min="216" max="216" width="58.28515625" style="46" customWidth="1"/>
    <col min="217" max="217" width="3.7109375" style="46" bestFit="1" customWidth="1"/>
    <col min="218" max="218" width="5.5703125" style="46" bestFit="1"/>
    <col min="219" max="16384" width="5.5703125" style="46"/>
  </cols>
  <sheetData>
    <row r="1" spans="1:20" ht="15" x14ac:dyDescent="0.25">
      <c r="A1" s="44" t="s">
        <v>121</v>
      </c>
      <c r="B1" s="44"/>
      <c r="C1" s="59"/>
      <c r="D1" s="44"/>
    </row>
    <row r="2" spans="1:20" ht="15" x14ac:dyDescent="0.25">
      <c r="A2" s="100" t="s">
        <v>113</v>
      </c>
      <c r="B2" s="43"/>
      <c r="C2" s="61"/>
      <c r="D2" s="43"/>
    </row>
    <row r="3" spans="1:20" ht="15" x14ac:dyDescent="0.25">
      <c r="A3" s="43"/>
      <c r="B3" s="43"/>
      <c r="C3" s="61"/>
      <c r="D3" s="43"/>
    </row>
    <row r="4" spans="1:20" ht="15" x14ac:dyDescent="0.25">
      <c r="A4" s="43" t="s">
        <v>138</v>
      </c>
      <c r="B4" s="43"/>
      <c r="C4" s="61"/>
      <c r="D4" s="43"/>
    </row>
    <row r="5" spans="1:20" ht="15" thickBot="1" x14ac:dyDescent="0.25">
      <c r="E5" s="46"/>
      <c r="F5" s="60"/>
      <c r="G5" s="46"/>
      <c r="H5" s="60"/>
    </row>
    <row r="6" spans="1:20" ht="48.75" thickBot="1" x14ac:dyDescent="0.25">
      <c r="A6" s="108" t="s">
        <v>128</v>
      </c>
      <c r="B6" s="109">
        <v>44896</v>
      </c>
      <c r="C6" s="62">
        <v>44866</v>
      </c>
      <c r="D6" s="62">
        <v>44835</v>
      </c>
      <c r="E6" s="62">
        <v>44805</v>
      </c>
      <c r="F6" s="62">
        <v>44774</v>
      </c>
      <c r="G6" s="62">
        <v>44743</v>
      </c>
      <c r="H6" s="62">
        <v>44713</v>
      </c>
      <c r="I6" s="62">
        <v>44682</v>
      </c>
      <c r="J6" s="62">
        <v>44652</v>
      </c>
      <c r="K6" s="62">
        <v>44621</v>
      </c>
      <c r="L6" s="62">
        <v>44593</v>
      </c>
      <c r="M6" s="110">
        <v>44562</v>
      </c>
      <c r="N6" s="62" t="s">
        <v>101</v>
      </c>
      <c r="O6" s="110" t="s">
        <v>115</v>
      </c>
      <c r="P6" s="111" t="s">
        <v>140</v>
      </c>
    </row>
    <row r="7" spans="1:20" ht="14.25" customHeight="1" thickBot="1" x14ac:dyDescent="0.3">
      <c r="A7" s="180" t="s">
        <v>131</v>
      </c>
      <c r="B7" s="182">
        <v>372</v>
      </c>
      <c r="C7" s="183">
        <v>823</v>
      </c>
      <c r="D7" s="184">
        <v>847</v>
      </c>
      <c r="E7" s="115">
        <v>482</v>
      </c>
      <c r="F7" s="115">
        <v>251</v>
      </c>
      <c r="G7" s="185">
        <v>55</v>
      </c>
      <c r="H7" s="185">
        <v>33</v>
      </c>
      <c r="I7" s="185">
        <v>49</v>
      </c>
      <c r="J7" s="115">
        <v>168</v>
      </c>
      <c r="K7" s="115">
        <v>11</v>
      </c>
      <c r="L7" s="115">
        <v>71</v>
      </c>
      <c r="M7" s="116">
        <v>31</v>
      </c>
      <c r="N7" s="112">
        <f>SUM(B7:M7)</f>
        <v>3193</v>
      </c>
      <c r="O7" s="113">
        <f>AVERAGE(B7:M7)</f>
        <v>266.08333333333331</v>
      </c>
      <c r="P7" s="114">
        <f>(N7*100)/46103</f>
        <v>6.9257965859054726</v>
      </c>
      <c r="S7" s="60"/>
      <c r="T7" s="60"/>
    </row>
    <row r="8" spans="1:20" ht="15" customHeight="1" thickBot="1" x14ac:dyDescent="0.3">
      <c r="A8" s="180" t="s">
        <v>14</v>
      </c>
      <c r="B8" s="182">
        <v>182</v>
      </c>
      <c r="C8" s="183">
        <v>173</v>
      </c>
      <c r="D8" s="184">
        <v>171</v>
      </c>
      <c r="E8" s="115">
        <v>185</v>
      </c>
      <c r="F8" s="115">
        <v>198</v>
      </c>
      <c r="G8" s="185">
        <v>218</v>
      </c>
      <c r="H8" s="185">
        <v>176</v>
      </c>
      <c r="I8" s="185">
        <v>249</v>
      </c>
      <c r="J8" s="115">
        <v>191</v>
      </c>
      <c r="K8" s="115">
        <v>229</v>
      </c>
      <c r="L8" s="115">
        <v>218</v>
      </c>
      <c r="M8" s="116">
        <v>223</v>
      </c>
      <c r="N8" s="117">
        <f t="shared" ref="N8:N16" si="0">SUM(B8:M8)</f>
        <v>2413</v>
      </c>
      <c r="O8" s="118">
        <f t="shared" ref="O8:O16" si="1">AVERAGE(B8:M8)</f>
        <v>201.08333333333334</v>
      </c>
      <c r="P8" s="114">
        <f t="shared" ref="P8:P16" si="2">(N8*100)/46103</f>
        <v>5.2339327158753228</v>
      </c>
      <c r="S8" s="60"/>
      <c r="T8" s="60"/>
    </row>
    <row r="9" spans="1:20" ht="15.75" thickBot="1" x14ac:dyDescent="0.3">
      <c r="A9" s="180" t="s">
        <v>15</v>
      </c>
      <c r="B9" s="182">
        <v>196</v>
      </c>
      <c r="C9" s="183">
        <v>178</v>
      </c>
      <c r="D9" s="184">
        <v>153</v>
      </c>
      <c r="E9" s="115">
        <v>138</v>
      </c>
      <c r="F9" s="115">
        <v>193</v>
      </c>
      <c r="G9" s="185">
        <v>161</v>
      </c>
      <c r="H9" s="185">
        <v>166</v>
      </c>
      <c r="I9" s="185">
        <v>217</v>
      </c>
      <c r="J9" s="115">
        <v>225</v>
      </c>
      <c r="K9" s="115">
        <v>320</v>
      </c>
      <c r="L9" s="115">
        <v>249</v>
      </c>
      <c r="M9" s="116">
        <v>181</v>
      </c>
      <c r="N9" s="117">
        <f t="shared" si="0"/>
        <v>2377</v>
      </c>
      <c r="O9" s="118">
        <f t="shared" si="1"/>
        <v>198.08333333333334</v>
      </c>
      <c r="P9" s="114">
        <f t="shared" si="2"/>
        <v>5.1558466911047001</v>
      </c>
      <c r="S9" s="60"/>
      <c r="T9" s="60"/>
    </row>
    <row r="10" spans="1:20" ht="15.75" thickBot="1" x14ac:dyDescent="0.3">
      <c r="A10" s="180" t="s">
        <v>17</v>
      </c>
      <c r="B10" s="182">
        <v>192</v>
      </c>
      <c r="C10" s="183">
        <v>162</v>
      </c>
      <c r="D10" s="184">
        <v>217</v>
      </c>
      <c r="E10" s="115">
        <v>153</v>
      </c>
      <c r="F10" s="115">
        <v>183</v>
      </c>
      <c r="G10" s="185">
        <v>223</v>
      </c>
      <c r="H10" s="185">
        <v>194</v>
      </c>
      <c r="I10" s="185">
        <v>240</v>
      </c>
      <c r="J10" s="115">
        <v>211</v>
      </c>
      <c r="K10" s="115">
        <v>247</v>
      </c>
      <c r="L10" s="115">
        <v>183</v>
      </c>
      <c r="M10" s="116">
        <v>164</v>
      </c>
      <c r="N10" s="117">
        <f t="shared" si="0"/>
        <v>2369</v>
      </c>
      <c r="O10" s="118">
        <f t="shared" si="1"/>
        <v>197.41666666666666</v>
      </c>
      <c r="P10" s="114">
        <f t="shared" si="2"/>
        <v>5.1384942411556729</v>
      </c>
      <c r="S10" s="60"/>
      <c r="T10" s="60"/>
    </row>
    <row r="11" spans="1:20" ht="15.75" thickBot="1" x14ac:dyDescent="0.3">
      <c r="A11" s="181" t="s">
        <v>132</v>
      </c>
      <c r="B11" s="182">
        <v>286</v>
      </c>
      <c r="C11" s="183">
        <v>263</v>
      </c>
      <c r="D11" s="184">
        <v>324</v>
      </c>
      <c r="E11" s="115">
        <v>173</v>
      </c>
      <c r="F11" s="115">
        <v>217</v>
      </c>
      <c r="G11" s="185">
        <v>118</v>
      </c>
      <c r="H11" s="185">
        <v>140</v>
      </c>
      <c r="I11" s="185">
        <v>126</v>
      </c>
      <c r="J11" s="115">
        <v>109</v>
      </c>
      <c r="K11" s="115">
        <v>119</v>
      </c>
      <c r="L11" s="115">
        <v>108</v>
      </c>
      <c r="M11" s="116">
        <v>145</v>
      </c>
      <c r="N11" s="117">
        <f t="shared" si="0"/>
        <v>2128</v>
      </c>
      <c r="O11" s="118">
        <f t="shared" si="1"/>
        <v>177.33333333333334</v>
      </c>
      <c r="P11" s="114">
        <f t="shared" si="2"/>
        <v>4.6157516864412296</v>
      </c>
      <c r="S11" s="60"/>
      <c r="T11" s="60"/>
    </row>
    <row r="12" spans="1:20" ht="15" customHeight="1" thickBot="1" x14ac:dyDescent="0.3">
      <c r="A12" s="180" t="s">
        <v>102</v>
      </c>
      <c r="B12" s="182">
        <v>33</v>
      </c>
      <c r="C12" s="183">
        <v>55</v>
      </c>
      <c r="D12" s="184">
        <v>51</v>
      </c>
      <c r="E12" s="115">
        <v>54</v>
      </c>
      <c r="F12" s="115">
        <v>62</v>
      </c>
      <c r="G12" s="185">
        <v>103</v>
      </c>
      <c r="H12" s="185">
        <v>112</v>
      </c>
      <c r="I12" s="185">
        <v>186</v>
      </c>
      <c r="J12" s="115">
        <v>218</v>
      </c>
      <c r="K12" s="115">
        <v>355</v>
      </c>
      <c r="L12" s="115">
        <v>383</v>
      </c>
      <c r="M12" s="116">
        <v>238</v>
      </c>
      <c r="N12" s="117">
        <f t="shared" si="0"/>
        <v>1850</v>
      </c>
      <c r="O12" s="118">
        <f t="shared" si="1"/>
        <v>154.16666666666666</v>
      </c>
      <c r="P12" s="114">
        <f t="shared" si="2"/>
        <v>4.0127540507125348</v>
      </c>
      <c r="S12" s="60"/>
      <c r="T12" s="60"/>
    </row>
    <row r="13" spans="1:20" ht="15.75" thickBot="1" x14ac:dyDescent="0.3">
      <c r="A13" s="180" t="s">
        <v>133</v>
      </c>
      <c r="B13" s="182">
        <v>108</v>
      </c>
      <c r="C13" s="183">
        <v>128</v>
      </c>
      <c r="D13" s="184">
        <v>161</v>
      </c>
      <c r="E13" s="115">
        <v>152</v>
      </c>
      <c r="F13" s="115">
        <v>155</v>
      </c>
      <c r="G13" s="185">
        <v>138</v>
      </c>
      <c r="H13" s="185">
        <v>134</v>
      </c>
      <c r="I13" s="185">
        <v>155</v>
      </c>
      <c r="J13" s="115">
        <v>97</v>
      </c>
      <c r="K13" s="115">
        <v>127</v>
      </c>
      <c r="L13" s="115">
        <v>97</v>
      </c>
      <c r="M13" s="116">
        <v>175</v>
      </c>
      <c r="N13" s="117">
        <f t="shared" si="0"/>
        <v>1627</v>
      </c>
      <c r="O13" s="118">
        <f t="shared" si="1"/>
        <v>135.58333333333334</v>
      </c>
      <c r="P13" s="114">
        <f t="shared" si="2"/>
        <v>3.5290545083834024</v>
      </c>
      <c r="S13" s="60"/>
      <c r="T13" s="60"/>
    </row>
    <row r="14" spans="1:20" ht="15.75" thickBot="1" x14ac:dyDescent="0.3">
      <c r="A14" s="180" t="s">
        <v>103</v>
      </c>
      <c r="B14" s="182">
        <v>99</v>
      </c>
      <c r="C14" s="183">
        <v>88</v>
      </c>
      <c r="D14" s="184">
        <v>86</v>
      </c>
      <c r="E14" s="115">
        <v>109</v>
      </c>
      <c r="F14" s="115">
        <v>194</v>
      </c>
      <c r="G14" s="185">
        <v>84</v>
      </c>
      <c r="H14" s="185">
        <v>71</v>
      </c>
      <c r="I14" s="185">
        <v>97</v>
      </c>
      <c r="J14" s="115">
        <v>140</v>
      </c>
      <c r="K14" s="115">
        <v>148</v>
      </c>
      <c r="L14" s="115">
        <v>143</v>
      </c>
      <c r="M14" s="116">
        <v>184</v>
      </c>
      <c r="N14" s="117">
        <f t="shared" si="0"/>
        <v>1443</v>
      </c>
      <c r="O14" s="118">
        <f t="shared" si="1"/>
        <v>120.25</v>
      </c>
      <c r="P14" s="114">
        <f t="shared" si="2"/>
        <v>3.1299481595557772</v>
      </c>
      <c r="S14" s="60"/>
      <c r="T14" s="60"/>
    </row>
    <row r="15" spans="1:20" ht="15.75" thickBot="1" x14ac:dyDescent="0.3">
      <c r="A15" s="180" t="s">
        <v>104</v>
      </c>
      <c r="B15" s="182">
        <v>54</v>
      </c>
      <c r="C15" s="183">
        <v>70</v>
      </c>
      <c r="D15" s="184">
        <v>77</v>
      </c>
      <c r="E15" s="115">
        <v>80</v>
      </c>
      <c r="F15" s="115">
        <v>103</v>
      </c>
      <c r="G15" s="185">
        <v>113</v>
      </c>
      <c r="H15" s="185">
        <v>103</v>
      </c>
      <c r="I15" s="185">
        <v>144</v>
      </c>
      <c r="J15" s="115">
        <v>115</v>
      </c>
      <c r="K15" s="115">
        <v>177</v>
      </c>
      <c r="L15" s="115">
        <v>216</v>
      </c>
      <c r="M15" s="116">
        <v>146</v>
      </c>
      <c r="N15" s="117">
        <f t="shared" si="0"/>
        <v>1398</v>
      </c>
      <c r="O15" s="118">
        <f t="shared" si="1"/>
        <v>116.5</v>
      </c>
      <c r="P15" s="114">
        <f t="shared" si="2"/>
        <v>3.0323406285924994</v>
      </c>
      <c r="S15" s="60"/>
      <c r="T15" s="60"/>
    </row>
    <row r="16" spans="1:20" ht="15.75" thickBot="1" x14ac:dyDescent="0.3">
      <c r="A16" s="180" t="s">
        <v>112</v>
      </c>
      <c r="B16" s="182">
        <v>89</v>
      </c>
      <c r="C16" s="183">
        <v>96</v>
      </c>
      <c r="D16" s="184">
        <v>112</v>
      </c>
      <c r="E16" s="115">
        <v>114</v>
      </c>
      <c r="F16" s="115">
        <v>123</v>
      </c>
      <c r="G16" s="185">
        <v>98</v>
      </c>
      <c r="H16" s="185">
        <v>132</v>
      </c>
      <c r="I16" s="185">
        <v>131</v>
      </c>
      <c r="J16" s="115">
        <v>129</v>
      </c>
      <c r="K16" s="115">
        <v>137</v>
      </c>
      <c r="L16" s="115">
        <v>114</v>
      </c>
      <c r="M16" s="116">
        <v>87</v>
      </c>
      <c r="N16" s="119">
        <f t="shared" si="0"/>
        <v>1362</v>
      </c>
      <c r="O16" s="120">
        <f t="shared" si="1"/>
        <v>113.5</v>
      </c>
      <c r="P16" s="114">
        <f t="shared" si="2"/>
        <v>2.9542546038218771</v>
      </c>
      <c r="S16" s="60"/>
      <c r="T16" s="60"/>
    </row>
    <row r="17" spans="1:41" ht="15.75" customHeight="1" thickBot="1" x14ac:dyDescent="0.3">
      <c r="A17" s="186" t="s">
        <v>101</v>
      </c>
      <c r="B17" s="187">
        <f t="shared" ref="B17:I17" si="3">SUM(B7:B16)</f>
        <v>1611</v>
      </c>
      <c r="C17" s="188">
        <f t="shared" si="3"/>
        <v>2036</v>
      </c>
      <c r="D17" s="189">
        <f t="shared" si="3"/>
        <v>2199</v>
      </c>
      <c r="E17" s="189">
        <f>SUM(E7:E16)</f>
        <v>1640</v>
      </c>
      <c r="F17" s="189">
        <f>SUM(F7:F16)</f>
        <v>1679</v>
      </c>
      <c r="G17" s="189">
        <f>SUM(G7:G16)</f>
        <v>1311</v>
      </c>
      <c r="H17" s="189">
        <f>SUM(H7:H16)</f>
        <v>1261</v>
      </c>
      <c r="I17" s="189">
        <f t="shared" si="3"/>
        <v>1594</v>
      </c>
      <c r="J17" s="189">
        <f>SUM(J7:J16)</f>
        <v>1603</v>
      </c>
      <c r="K17" s="189">
        <f>SUM(K7:K16)</f>
        <v>1870</v>
      </c>
      <c r="L17" s="189">
        <f>SUM(L7:L16)</f>
        <v>1782</v>
      </c>
      <c r="M17" s="189">
        <f>SUM(M7:M16)</f>
        <v>1574</v>
      </c>
      <c r="N17" s="190">
        <f>SUM(N7:N16)</f>
        <v>20160</v>
      </c>
      <c r="O17" s="191">
        <f>(B17+M17+L17+K17+J17+I17+H17+G17+F17+E17+D17+C17)/12</f>
        <v>1680</v>
      </c>
      <c r="P17" s="192">
        <f>(N17*100)/46103</f>
        <v>43.728173871548492</v>
      </c>
      <c r="Q17" s="4"/>
      <c r="R17" s="4"/>
      <c r="S17" s="179"/>
      <c r="T17" s="179"/>
      <c r="U17" s="4"/>
      <c r="V17" s="4"/>
      <c r="W17" s="4"/>
      <c r="X17" s="4"/>
      <c r="Y17" s="4"/>
    </row>
    <row r="18" spans="1:41" ht="23.25" customHeight="1" x14ac:dyDescent="0.2">
      <c r="A18" s="193" t="s">
        <v>116</v>
      </c>
      <c r="B18" s="193"/>
      <c r="C18" s="194"/>
      <c r="D18" s="193"/>
      <c r="E18" s="193"/>
      <c r="F18" s="193"/>
      <c r="G18" s="193"/>
      <c r="H18" s="193"/>
      <c r="I18" s="193"/>
      <c r="J18" s="193"/>
      <c r="K18" s="193"/>
      <c r="L18" s="193"/>
      <c r="M18" s="193"/>
      <c r="N18" s="193"/>
      <c r="O18" s="193" t="s">
        <v>117</v>
      </c>
      <c r="P18" s="195">
        <f>100-P17</f>
        <v>56.271826128451508</v>
      </c>
      <c r="Q18" s="193"/>
      <c r="R18" s="193"/>
      <c r="S18" s="193"/>
      <c r="T18" s="193"/>
      <c r="U18" s="193"/>
      <c r="V18" s="193"/>
      <c r="W18" s="193"/>
      <c r="X18" s="193"/>
      <c r="Y18" s="193"/>
      <c r="Z18" s="48"/>
      <c r="AA18" s="48"/>
      <c r="AB18" s="48"/>
      <c r="AC18" s="3"/>
      <c r="AD18" s="3"/>
    </row>
    <row r="19" spans="1:41" x14ac:dyDescent="0.2">
      <c r="A19" s="197"/>
      <c r="B19" s="197"/>
      <c r="C19" s="196"/>
      <c r="D19" s="250"/>
      <c r="E19" s="250"/>
      <c r="F19" s="250"/>
      <c r="G19" s="250"/>
      <c r="H19" s="250"/>
      <c r="I19" s="193"/>
      <c r="J19" s="193"/>
      <c r="K19" s="193"/>
      <c r="L19" s="193"/>
      <c r="M19" s="193"/>
      <c r="N19" s="193" t="str">
        <f>A7</f>
        <v>Cadastro Único (CadÚnico)</v>
      </c>
      <c r="O19" s="193" t="str">
        <f>A8</f>
        <v>Árvore</v>
      </c>
      <c r="P19" s="193" t="str">
        <f>A9</f>
        <v>Buraco e pavimentação</v>
      </c>
      <c r="Q19" s="193" t="str">
        <f>A10</f>
        <v>Poluição sonora - PSIU</v>
      </c>
      <c r="R19" s="193" t="str">
        <f>A11</f>
        <v>Qualidade de atendimento</v>
      </c>
      <c r="S19" s="193" t="str">
        <f>A12</f>
        <v>Bilhete único</v>
      </c>
      <c r="T19" s="193" t="str">
        <f>A13</f>
        <v>Multas de trânsito</v>
      </c>
      <c r="U19" s="193" t="str">
        <f>A14</f>
        <v>Estabelecimentos comerciais, indústrias e serviços</v>
      </c>
      <c r="V19" s="193" t="str">
        <f>A15</f>
        <v>IPTU - Imposto Predial e Territorial Urbano</v>
      </c>
      <c r="W19" s="198" t="str">
        <f>A16</f>
        <v>Sinalização e Circulação de veículos e Pedestres</v>
      </c>
      <c r="X19" s="193" t="s">
        <v>101</v>
      </c>
      <c r="Y19" s="193"/>
      <c r="Z19" s="48"/>
      <c r="AA19" s="48"/>
      <c r="AB19" s="48"/>
      <c r="AC19" s="3"/>
      <c r="AD19" s="3"/>
    </row>
    <row r="20" spans="1:41" x14ac:dyDescent="0.2">
      <c r="A20" s="199"/>
      <c r="B20" s="199"/>
      <c r="C20" s="200"/>
      <c r="D20" s="193"/>
      <c r="E20" s="198"/>
      <c r="F20" s="193"/>
      <c r="G20" s="193"/>
      <c r="H20" s="193"/>
      <c r="I20" s="193"/>
      <c r="J20" s="193"/>
      <c r="K20" s="193"/>
      <c r="L20" s="193"/>
      <c r="M20" s="193"/>
      <c r="N20" s="198">
        <f>N7</f>
        <v>3193</v>
      </c>
      <c r="O20" s="198">
        <f>N8</f>
        <v>2413</v>
      </c>
      <c r="P20" s="198">
        <f>N9</f>
        <v>2377</v>
      </c>
      <c r="Q20" s="198">
        <f>N10</f>
        <v>2369</v>
      </c>
      <c r="R20" s="198">
        <f>N11</f>
        <v>2128</v>
      </c>
      <c r="S20" s="193">
        <f>N12</f>
        <v>1850</v>
      </c>
      <c r="T20" s="193">
        <f>N13</f>
        <v>1627</v>
      </c>
      <c r="U20" s="193">
        <f>N14</f>
        <v>1443</v>
      </c>
      <c r="V20" s="193">
        <f>N15</f>
        <v>1398</v>
      </c>
      <c r="W20" s="198">
        <f>N16</f>
        <v>1362</v>
      </c>
      <c r="X20" s="193"/>
      <c r="Y20" s="193"/>
      <c r="Z20" s="48"/>
      <c r="AA20" s="48"/>
      <c r="AB20" s="48"/>
      <c r="AC20" s="137"/>
      <c r="AD20" s="49"/>
      <c r="AE20" s="45"/>
      <c r="AF20" s="45"/>
      <c r="AG20" s="45"/>
      <c r="AH20" s="45"/>
      <c r="AI20" s="45"/>
      <c r="AJ20" s="58"/>
      <c r="AK20" s="45"/>
      <c r="AL20" s="45"/>
      <c r="AM20" s="45"/>
      <c r="AN20" s="45"/>
      <c r="AO20" s="50"/>
    </row>
    <row r="21" spans="1:41" x14ac:dyDescent="0.2">
      <c r="A21" s="197"/>
      <c r="B21" s="197"/>
      <c r="C21" s="196"/>
      <c r="D21" s="250"/>
      <c r="E21" s="250"/>
      <c r="F21" s="250"/>
      <c r="G21" s="250"/>
      <c r="H21" s="250"/>
      <c r="I21" s="193"/>
      <c r="J21" s="193"/>
      <c r="K21" s="193"/>
      <c r="L21" s="201"/>
      <c r="M21" s="193"/>
      <c r="N21" s="193"/>
      <c r="O21" s="193"/>
      <c r="P21" s="193"/>
      <c r="Q21" s="193"/>
      <c r="R21" s="193"/>
      <c r="S21" s="193"/>
      <c r="T21" s="193"/>
      <c r="U21" s="193"/>
      <c r="V21" s="193"/>
      <c r="W21" s="198"/>
      <c r="X21" s="193">
        <v>46103</v>
      </c>
      <c r="Y21" s="193"/>
      <c r="Z21" s="48"/>
      <c r="AA21" s="48"/>
      <c r="AB21" s="48"/>
      <c r="AC21" s="137"/>
      <c r="AD21" s="49"/>
      <c r="AE21" s="45"/>
      <c r="AF21" s="45"/>
      <c r="AG21" s="45"/>
      <c r="AH21" s="45"/>
      <c r="AI21" s="45"/>
      <c r="AJ21" s="58"/>
      <c r="AK21" s="45"/>
      <c r="AL21" s="45"/>
      <c r="AM21" s="45"/>
      <c r="AN21" s="45"/>
      <c r="AO21" s="50"/>
    </row>
    <row r="22" spans="1:41" x14ac:dyDescent="0.2">
      <c r="A22" s="175"/>
      <c r="B22" s="175"/>
      <c r="C22" s="176"/>
      <c r="D22" s="4"/>
      <c r="E22" s="179"/>
      <c r="F22" s="4"/>
      <c r="G22" s="4"/>
      <c r="H22" s="4"/>
      <c r="I22" s="4"/>
      <c r="J22" s="4"/>
      <c r="K22" s="4"/>
      <c r="L22" s="4"/>
      <c r="M22" s="4"/>
      <c r="N22" s="4"/>
      <c r="O22" s="179"/>
      <c r="P22" s="4"/>
      <c r="Q22" s="48"/>
      <c r="R22" s="48"/>
      <c r="S22" s="48"/>
      <c r="T22" s="48"/>
      <c r="U22" s="48"/>
      <c r="V22" s="48"/>
      <c r="W22" s="124"/>
      <c r="X22" s="48"/>
      <c r="Y22" s="48"/>
      <c r="Z22" s="48"/>
      <c r="AA22" s="48"/>
      <c r="AB22" s="48"/>
      <c r="AC22" s="137"/>
      <c r="AD22" s="49"/>
      <c r="AE22" s="45"/>
      <c r="AF22" s="45"/>
      <c r="AG22" s="45"/>
      <c r="AH22" s="45"/>
      <c r="AI22" s="45"/>
      <c r="AJ22" s="58"/>
      <c r="AK22" s="45"/>
      <c r="AL22" s="45"/>
      <c r="AM22" s="45"/>
      <c r="AN22" s="45"/>
      <c r="AO22" s="50"/>
    </row>
    <row r="23" spans="1:41" x14ac:dyDescent="0.2">
      <c r="A23" s="175"/>
      <c r="B23" s="175"/>
      <c r="C23" s="176"/>
      <c r="D23" s="251"/>
      <c r="E23" s="251"/>
      <c r="F23" s="251"/>
      <c r="G23" s="251"/>
      <c r="H23" s="251"/>
      <c r="I23" s="4"/>
      <c r="J23" s="4"/>
      <c r="K23" s="4"/>
      <c r="L23" s="4"/>
      <c r="M23" s="4"/>
      <c r="N23" s="4"/>
      <c r="O23" s="4"/>
      <c r="P23" s="4"/>
      <c r="Q23" s="3"/>
      <c r="R23" s="3"/>
      <c r="S23" s="3"/>
      <c r="T23" s="3"/>
      <c r="U23" s="3"/>
      <c r="V23" s="3"/>
      <c r="W23" s="136"/>
      <c r="X23" s="3"/>
      <c r="Y23" s="3"/>
      <c r="Z23" s="3"/>
      <c r="AA23" s="3"/>
      <c r="AB23" s="3"/>
      <c r="AC23" s="137"/>
      <c r="AD23" s="49"/>
      <c r="AE23" s="45"/>
      <c r="AF23" s="45"/>
      <c r="AG23" s="45"/>
      <c r="AH23" s="45"/>
      <c r="AI23" s="45"/>
      <c r="AJ23" s="58"/>
      <c r="AK23" s="45"/>
      <c r="AL23" s="45"/>
      <c r="AM23" s="45"/>
      <c r="AN23" s="45"/>
      <c r="AO23" s="50"/>
    </row>
    <row r="24" spans="1:41" x14ac:dyDescent="0.2">
      <c r="A24" s="177"/>
      <c r="B24" s="177"/>
      <c r="C24" s="178"/>
      <c r="D24" s="4"/>
      <c r="E24" s="179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3"/>
      <c r="R24" s="3"/>
      <c r="S24" s="3"/>
      <c r="T24" s="3"/>
      <c r="U24" s="3"/>
      <c r="V24" s="3"/>
      <c r="W24" s="136"/>
      <c r="X24" s="3"/>
      <c r="Y24" s="3"/>
      <c r="Z24" s="3"/>
      <c r="AA24" s="3"/>
      <c r="AB24" s="3"/>
      <c r="AC24" s="137"/>
      <c r="AD24" s="49"/>
      <c r="AE24" s="45"/>
      <c r="AF24" s="45"/>
      <c r="AG24" s="45"/>
      <c r="AH24" s="45"/>
      <c r="AI24" s="45"/>
      <c r="AJ24" s="58"/>
      <c r="AK24" s="45"/>
      <c r="AL24" s="45"/>
      <c r="AM24" s="45"/>
      <c r="AN24" s="45"/>
      <c r="AO24" s="50"/>
    </row>
    <row r="25" spans="1:41" x14ac:dyDescent="0.2">
      <c r="A25" s="175"/>
      <c r="B25" s="175"/>
      <c r="C25" s="176"/>
      <c r="D25" s="4"/>
      <c r="E25" s="179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3"/>
      <c r="R25" s="3"/>
      <c r="S25" s="3"/>
      <c r="T25" s="3"/>
      <c r="U25" s="3"/>
      <c r="V25" s="3"/>
      <c r="W25" s="136"/>
      <c r="X25" s="3"/>
      <c r="Y25" s="3"/>
      <c r="Z25" s="3"/>
      <c r="AA25" s="3"/>
      <c r="AB25" s="3"/>
      <c r="AC25" s="137"/>
      <c r="AD25" s="49"/>
      <c r="AE25" s="45"/>
      <c r="AF25" s="45"/>
      <c r="AG25" s="45"/>
      <c r="AH25" s="45"/>
      <c r="AI25" s="45"/>
      <c r="AJ25" s="58"/>
      <c r="AK25" s="45"/>
      <c r="AL25" s="45"/>
      <c r="AM25" s="45"/>
      <c r="AN25" s="45"/>
      <c r="AO25" s="50"/>
    </row>
    <row r="26" spans="1:41" x14ac:dyDescent="0.2">
      <c r="A26" s="4"/>
      <c r="B26" s="4"/>
      <c r="C26" s="174"/>
      <c r="D26" s="4"/>
      <c r="E26" s="179"/>
      <c r="F26" s="4"/>
      <c r="G26" s="179"/>
      <c r="H26" s="4"/>
      <c r="I26" s="4"/>
      <c r="J26" s="4"/>
      <c r="K26" s="4"/>
      <c r="L26" s="4"/>
      <c r="M26" s="4"/>
      <c r="N26" s="4"/>
      <c r="O26" s="4"/>
      <c r="P26" s="4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137"/>
      <c r="AD26" s="49"/>
      <c r="AE26" s="45"/>
      <c r="AF26" s="45"/>
      <c r="AG26" s="45"/>
      <c r="AH26" s="45"/>
      <c r="AI26" s="45"/>
      <c r="AJ26" s="58"/>
      <c r="AK26" s="45"/>
      <c r="AL26" s="45"/>
      <c r="AM26" s="45"/>
      <c r="AN26" s="45"/>
      <c r="AO26" s="50"/>
    </row>
    <row r="27" spans="1:41" x14ac:dyDescent="0.2">
      <c r="A27" s="4"/>
      <c r="B27" s="4"/>
      <c r="C27" s="174"/>
      <c r="D27" s="4"/>
      <c r="E27" s="179"/>
      <c r="F27" s="4"/>
      <c r="G27" s="179"/>
      <c r="H27" s="4"/>
      <c r="I27" s="4"/>
      <c r="J27" s="4"/>
      <c r="K27" s="4"/>
      <c r="L27" s="4"/>
      <c r="M27" s="4"/>
      <c r="N27" s="4"/>
      <c r="O27" s="4"/>
      <c r="P27" s="4"/>
      <c r="Q27" s="3"/>
      <c r="R27" s="137"/>
      <c r="S27" s="49"/>
      <c r="T27" s="101"/>
      <c r="U27" s="101"/>
      <c r="V27" s="101"/>
      <c r="W27" s="138"/>
      <c r="X27" s="3"/>
      <c r="Y27" s="3"/>
      <c r="Z27" s="3"/>
      <c r="AA27" s="3"/>
      <c r="AB27" s="3"/>
      <c r="AC27" s="137"/>
      <c r="AD27" s="49"/>
      <c r="AE27" s="45"/>
      <c r="AF27" s="45"/>
      <c r="AG27" s="45"/>
      <c r="AH27" s="45"/>
      <c r="AI27" s="45"/>
      <c r="AJ27" s="58"/>
      <c r="AK27" s="45"/>
      <c r="AL27" s="45"/>
      <c r="AM27" s="45"/>
      <c r="AN27" s="45"/>
      <c r="AO27" s="50"/>
    </row>
    <row r="28" spans="1:41" x14ac:dyDescent="0.2">
      <c r="A28" s="4"/>
      <c r="B28" s="4"/>
      <c r="C28" s="174"/>
      <c r="D28" s="4"/>
      <c r="E28" s="179"/>
      <c r="F28" s="4"/>
      <c r="G28" s="179"/>
      <c r="H28" s="4"/>
      <c r="I28" s="4"/>
      <c r="J28" s="4"/>
      <c r="K28" s="4"/>
      <c r="L28" s="4"/>
      <c r="M28" s="4"/>
      <c r="N28" s="4"/>
      <c r="O28" s="4"/>
      <c r="P28" s="4"/>
      <c r="Q28" s="3"/>
      <c r="R28" s="137"/>
      <c r="S28" s="49"/>
      <c r="T28" s="101"/>
      <c r="U28" s="101"/>
      <c r="V28" s="101"/>
      <c r="W28" s="138"/>
      <c r="X28" s="3"/>
      <c r="Y28" s="3"/>
      <c r="Z28" s="3"/>
      <c r="AA28" s="3"/>
      <c r="AB28" s="3"/>
      <c r="AC28" s="137"/>
      <c r="AD28" s="49"/>
      <c r="AE28" s="45"/>
      <c r="AF28" s="45"/>
      <c r="AG28" s="45"/>
      <c r="AH28" s="45"/>
      <c r="AI28" s="45"/>
      <c r="AJ28" s="58"/>
      <c r="AK28" s="45"/>
      <c r="AL28" s="45"/>
      <c r="AM28" s="45"/>
      <c r="AN28" s="45"/>
      <c r="AO28" s="50"/>
    </row>
    <row r="29" spans="1:41" x14ac:dyDescent="0.2">
      <c r="A29" s="4"/>
      <c r="B29" s="4"/>
      <c r="C29" s="174"/>
      <c r="D29" s="4"/>
      <c r="E29" s="179"/>
      <c r="F29" s="4"/>
      <c r="G29" s="179"/>
      <c r="H29" s="4"/>
      <c r="I29" s="4"/>
      <c r="J29" s="4"/>
      <c r="K29" s="4"/>
      <c r="L29" s="4"/>
      <c r="M29" s="4"/>
      <c r="N29" s="4"/>
      <c r="O29" s="4"/>
      <c r="P29" s="4"/>
      <c r="Q29" s="3"/>
      <c r="R29" s="137"/>
      <c r="S29" s="49"/>
      <c r="T29" s="101"/>
      <c r="U29" s="101"/>
      <c r="V29" s="101"/>
      <c r="W29" s="138"/>
      <c r="X29" s="3"/>
      <c r="Y29" s="3"/>
      <c r="Z29" s="3"/>
      <c r="AA29" s="3"/>
      <c r="AB29" s="3"/>
      <c r="AC29" s="137"/>
      <c r="AD29" s="49"/>
      <c r="AE29" s="45"/>
      <c r="AF29" s="45"/>
      <c r="AG29" s="45"/>
      <c r="AH29" s="45"/>
      <c r="AI29" s="45"/>
      <c r="AJ29" s="58"/>
      <c r="AK29" s="45"/>
      <c r="AL29" s="45"/>
      <c r="AM29" s="45"/>
      <c r="AN29" s="45"/>
      <c r="AO29" s="50"/>
    </row>
    <row r="30" spans="1:41" x14ac:dyDescent="0.2">
      <c r="A30" s="4"/>
      <c r="B30" s="4"/>
      <c r="C30" s="174"/>
      <c r="D30" s="4"/>
      <c r="E30" s="179"/>
      <c r="F30" s="4"/>
      <c r="G30" s="179"/>
      <c r="H30" s="4"/>
      <c r="I30" s="4"/>
      <c r="J30" s="4"/>
      <c r="K30" s="4"/>
      <c r="L30" s="4"/>
      <c r="M30" s="4"/>
      <c r="N30" s="4"/>
      <c r="O30" s="4"/>
      <c r="P30" s="4"/>
      <c r="Q30" s="3"/>
      <c r="R30" s="137"/>
      <c r="S30" s="49"/>
      <c r="T30" s="101"/>
      <c r="U30" s="101"/>
      <c r="V30" s="101"/>
      <c r="W30" s="138"/>
      <c r="X30" s="3"/>
      <c r="Y30" s="3"/>
      <c r="Z30" s="3"/>
      <c r="AA30" s="3"/>
      <c r="AB30" s="3"/>
      <c r="AC30" s="3"/>
      <c r="AD30" s="3"/>
      <c r="AO30" s="60"/>
    </row>
    <row r="31" spans="1:41" x14ac:dyDescent="0.2">
      <c r="A31" s="4"/>
      <c r="B31" s="4"/>
      <c r="C31" s="174"/>
      <c r="D31" s="4"/>
      <c r="E31" s="179"/>
      <c r="F31" s="4"/>
      <c r="G31" s="179"/>
      <c r="H31" s="4"/>
      <c r="I31" s="4"/>
      <c r="J31" s="4"/>
      <c r="K31" s="4"/>
      <c r="L31" s="4"/>
      <c r="M31" s="4"/>
      <c r="N31" s="4"/>
      <c r="O31" s="4"/>
      <c r="P31" s="4"/>
      <c r="R31" s="51"/>
      <c r="S31" s="45"/>
      <c r="T31" s="50"/>
      <c r="U31" s="50"/>
      <c r="V31" s="50"/>
      <c r="W31" s="122"/>
    </row>
    <row r="32" spans="1:41" x14ac:dyDescent="0.2">
      <c r="A32" s="4"/>
      <c r="B32" s="4"/>
      <c r="C32" s="174"/>
      <c r="D32" s="4"/>
      <c r="E32" s="179"/>
      <c r="F32" s="4"/>
      <c r="G32" s="179"/>
      <c r="H32" s="4"/>
      <c r="I32" s="4"/>
      <c r="J32" s="4"/>
      <c r="K32" s="4"/>
      <c r="L32" s="4"/>
      <c r="M32" s="4"/>
      <c r="N32" s="4"/>
      <c r="O32" s="4"/>
      <c r="P32" s="4"/>
      <c r="R32" s="51"/>
      <c r="S32" s="45"/>
      <c r="T32" s="50"/>
      <c r="U32" s="50"/>
      <c r="V32" s="50"/>
      <c r="W32" s="122"/>
    </row>
    <row r="33" spans="1:23" x14ac:dyDescent="0.2">
      <c r="A33" s="4"/>
      <c r="B33" s="4"/>
      <c r="C33" s="174"/>
      <c r="D33" s="4"/>
      <c r="E33" s="179"/>
      <c r="F33" s="4"/>
      <c r="G33" s="179"/>
      <c r="H33" s="4"/>
      <c r="I33" s="4"/>
      <c r="J33" s="4"/>
      <c r="K33" s="4"/>
      <c r="L33" s="4"/>
      <c r="M33" s="4"/>
      <c r="N33" s="4"/>
      <c r="O33" s="4"/>
      <c r="P33" s="4"/>
      <c r="R33" s="51"/>
      <c r="S33" s="45"/>
      <c r="T33" s="50"/>
      <c r="U33" s="50"/>
      <c r="V33" s="50"/>
      <c r="W33" s="122"/>
    </row>
    <row r="34" spans="1:23" x14ac:dyDescent="0.2">
      <c r="A34" s="4"/>
      <c r="B34" s="4"/>
      <c r="C34" s="174"/>
      <c r="D34" s="4"/>
      <c r="E34" s="179"/>
      <c r="F34" s="4"/>
      <c r="G34" s="179"/>
      <c r="H34" s="4"/>
      <c r="I34" s="4"/>
      <c r="J34" s="4"/>
      <c r="K34" s="4"/>
      <c r="L34" s="4"/>
      <c r="M34" s="4"/>
      <c r="N34" s="4"/>
      <c r="O34" s="4"/>
      <c r="P34" s="4"/>
      <c r="R34" s="51"/>
      <c r="S34" s="45"/>
      <c r="T34" s="50"/>
      <c r="U34" s="50"/>
      <c r="V34" s="50"/>
      <c r="W34" s="122"/>
    </row>
    <row r="35" spans="1:23" x14ac:dyDescent="0.2">
      <c r="A35" s="4"/>
      <c r="B35" s="4"/>
      <c r="C35" s="174"/>
      <c r="D35" s="4"/>
      <c r="E35" s="179"/>
      <c r="F35" s="4"/>
      <c r="G35" s="179"/>
      <c r="H35" s="4"/>
      <c r="I35" s="4"/>
      <c r="J35" s="4"/>
      <c r="K35" s="4"/>
      <c r="L35" s="4"/>
      <c r="M35" s="4"/>
      <c r="N35" s="4"/>
      <c r="O35" s="4"/>
      <c r="P35" s="4"/>
      <c r="R35" s="51"/>
      <c r="S35" s="45"/>
      <c r="T35" s="50"/>
      <c r="U35" s="50"/>
      <c r="V35" s="50"/>
      <c r="W35" s="122"/>
    </row>
    <row r="36" spans="1:23" x14ac:dyDescent="0.2">
      <c r="R36" s="51"/>
      <c r="S36" s="45"/>
      <c r="T36" s="50"/>
      <c r="U36" s="50"/>
      <c r="V36" s="50"/>
      <c r="W36" s="122"/>
    </row>
    <row r="43" spans="1:23" x14ac:dyDescent="0.2">
      <c r="A43" s="47"/>
      <c r="B43" s="47"/>
      <c r="C43" s="64"/>
      <c r="D43" s="47"/>
    </row>
    <row r="45" spans="1:23" x14ac:dyDescent="0.2">
      <c r="A45" s="47"/>
      <c r="B45" s="47"/>
      <c r="C45" s="64"/>
      <c r="D45" s="47"/>
    </row>
    <row r="46" spans="1:23" ht="14.25" customHeight="1" x14ac:dyDescent="0.2"/>
  </sheetData>
  <mergeCells count="3">
    <mergeCell ref="D19:H19"/>
    <mergeCell ref="D21:H21"/>
    <mergeCell ref="D23:H23"/>
  </mergeCells>
  <pageMargins left="0.511811024" right="0.511811024" top="0.78740157499999996" bottom="0.78740157499999996" header="0.31496062000000002" footer="0.31496062000000002"/>
  <ignoredErrors>
    <ignoredError sqref="B17:M17" formulaRange="1"/>
  </ignoredError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00"/>
  </sheetPr>
  <dimension ref="A1:AG29"/>
  <sheetViews>
    <sheetView workbookViewId="0">
      <selection activeCell="P17" sqref="P17"/>
    </sheetView>
  </sheetViews>
  <sheetFormatPr defaultRowHeight="15" x14ac:dyDescent="0.25"/>
  <cols>
    <col min="1" max="1" width="39.140625" customWidth="1"/>
    <col min="2" max="2" width="7.5703125" hidden="1" customWidth="1"/>
    <col min="3" max="3" width="7.7109375" hidden="1" customWidth="1"/>
    <col min="4" max="4" width="7.140625" hidden="1" customWidth="1"/>
    <col min="5" max="5" width="7" hidden="1" customWidth="1"/>
    <col min="6" max="6" width="7.5703125" hidden="1" customWidth="1"/>
    <col min="7" max="7" width="6.28515625" hidden="1" customWidth="1"/>
    <col min="8" max="8" width="7" hidden="1" customWidth="1"/>
    <col min="9" max="9" width="7.28515625" hidden="1" customWidth="1"/>
    <col min="10" max="10" width="7.140625" hidden="1" customWidth="1"/>
    <col min="11" max="11" width="7.5703125" hidden="1" customWidth="1"/>
    <col min="12" max="12" width="7.140625" hidden="1" customWidth="1"/>
    <col min="13" max="13" width="7.5703125" hidden="1" customWidth="1"/>
    <col min="14" max="14" width="6.140625" bestFit="1" customWidth="1"/>
    <col min="15" max="15" width="7.85546875" bestFit="1" customWidth="1"/>
    <col min="16" max="16" width="20.5703125" customWidth="1"/>
  </cols>
  <sheetData>
    <row r="1" spans="1:16" x14ac:dyDescent="0.25">
      <c r="A1" s="43" t="s">
        <v>129</v>
      </c>
    </row>
    <row r="2" spans="1:16" x14ac:dyDescent="0.25">
      <c r="A2" s="100" t="s">
        <v>113</v>
      </c>
    </row>
    <row r="3" spans="1:16" x14ac:dyDescent="0.25">
      <c r="A3" s="43"/>
    </row>
    <row r="4" spans="1:16" x14ac:dyDescent="0.25">
      <c r="A4" s="43" t="s">
        <v>134</v>
      </c>
    </row>
    <row r="5" spans="1:16" ht="15.75" thickBot="1" x14ac:dyDescent="0.3"/>
    <row r="6" spans="1:16" ht="45.75" customHeight="1" thickBot="1" x14ac:dyDescent="0.3">
      <c r="A6" s="108" t="s">
        <v>128</v>
      </c>
      <c r="B6" s="109">
        <v>44896</v>
      </c>
      <c r="C6" s="62">
        <v>44866</v>
      </c>
      <c r="D6" s="62">
        <v>44835</v>
      </c>
      <c r="E6" s="62">
        <v>44805</v>
      </c>
      <c r="F6" s="62">
        <v>44774</v>
      </c>
      <c r="G6" s="62">
        <v>44743</v>
      </c>
      <c r="H6" s="65">
        <v>44713</v>
      </c>
      <c r="I6" s="207">
        <v>44682</v>
      </c>
      <c r="J6" s="208">
        <v>44652</v>
      </c>
      <c r="K6" s="208">
        <v>44621</v>
      </c>
      <c r="L6" s="208">
        <v>44593</v>
      </c>
      <c r="M6" s="209">
        <v>44562</v>
      </c>
      <c r="N6" s="210" t="s">
        <v>101</v>
      </c>
      <c r="O6" s="55" t="s">
        <v>115</v>
      </c>
      <c r="P6" s="126" t="s">
        <v>135</v>
      </c>
    </row>
    <row r="7" spans="1:16" ht="15.75" thickBot="1" x14ac:dyDescent="0.3">
      <c r="A7" s="205" t="s">
        <v>43</v>
      </c>
      <c r="B7" s="66">
        <v>49</v>
      </c>
      <c r="C7" s="57">
        <v>43</v>
      </c>
      <c r="D7" s="57">
        <v>62</v>
      </c>
      <c r="E7" s="57">
        <v>61</v>
      </c>
      <c r="F7" s="57">
        <v>133</v>
      </c>
      <c r="G7" s="57">
        <v>40</v>
      </c>
      <c r="H7" s="57">
        <v>60</v>
      </c>
      <c r="I7" s="57">
        <v>59</v>
      </c>
      <c r="J7" s="57">
        <v>125</v>
      </c>
      <c r="K7" s="57">
        <v>98</v>
      </c>
      <c r="L7" s="57">
        <v>79</v>
      </c>
      <c r="M7" s="206">
        <v>119</v>
      </c>
      <c r="N7" s="211">
        <f>SUM(B7:M7)</f>
        <v>928</v>
      </c>
      <c r="O7" s="56">
        <f>AVERAGE(B7:M7)</f>
        <v>77.333333333333329</v>
      </c>
      <c r="P7" s="114">
        <f>(N7*100)/46103</f>
        <v>2.0128841940871527</v>
      </c>
    </row>
    <row r="8" spans="1:16" ht="15.75" thickBot="1" x14ac:dyDescent="0.3">
      <c r="A8" s="205" t="s">
        <v>56</v>
      </c>
      <c r="B8" s="66">
        <v>51</v>
      </c>
      <c r="C8" s="57">
        <v>46</v>
      </c>
      <c r="D8" s="57">
        <v>50</v>
      </c>
      <c r="E8" s="57">
        <v>96</v>
      </c>
      <c r="F8" s="57">
        <v>88</v>
      </c>
      <c r="G8" s="57">
        <v>47</v>
      </c>
      <c r="H8" s="57">
        <v>60</v>
      </c>
      <c r="I8" s="57">
        <v>49</v>
      </c>
      <c r="J8" s="57">
        <v>46</v>
      </c>
      <c r="K8" s="57">
        <v>46</v>
      </c>
      <c r="L8" s="57">
        <v>52</v>
      </c>
      <c r="M8" s="206">
        <v>52</v>
      </c>
      <c r="N8" s="212">
        <f t="shared" ref="N8:N16" si="0">SUM(B8:M8)</f>
        <v>683</v>
      </c>
      <c r="O8" s="56">
        <f t="shared" ref="O8:O16" si="1">AVERAGE(B8:M8)</f>
        <v>56.916666666666664</v>
      </c>
      <c r="P8" s="114">
        <f t="shared" ref="P8:P16" si="2">(N8*100)/46103</f>
        <v>1.4814654143981953</v>
      </c>
    </row>
    <row r="9" spans="1:16" ht="15.75" thickBot="1" x14ac:dyDescent="0.3">
      <c r="A9" s="205" t="s">
        <v>47</v>
      </c>
      <c r="B9" s="66">
        <v>55</v>
      </c>
      <c r="C9" s="57">
        <v>52</v>
      </c>
      <c r="D9" s="57">
        <v>36</v>
      </c>
      <c r="E9" s="57">
        <v>35</v>
      </c>
      <c r="F9" s="57">
        <v>50</v>
      </c>
      <c r="G9" s="57">
        <v>36</v>
      </c>
      <c r="H9" s="57">
        <v>29</v>
      </c>
      <c r="I9" s="57">
        <v>64</v>
      </c>
      <c r="J9" s="57">
        <v>49</v>
      </c>
      <c r="K9" s="57">
        <v>59</v>
      </c>
      <c r="L9" s="57">
        <v>67</v>
      </c>
      <c r="M9" s="206">
        <v>44</v>
      </c>
      <c r="N9" s="212">
        <f t="shared" si="0"/>
        <v>576</v>
      </c>
      <c r="O9" s="56">
        <f t="shared" si="1"/>
        <v>48</v>
      </c>
      <c r="P9" s="114">
        <f t="shared" si="2"/>
        <v>1.2493763963299569</v>
      </c>
    </row>
    <row r="10" spans="1:16" ht="15.75" thickBot="1" x14ac:dyDescent="0.3">
      <c r="A10" s="205" t="s">
        <v>49</v>
      </c>
      <c r="B10" s="66">
        <v>39</v>
      </c>
      <c r="C10" s="57">
        <v>40</v>
      </c>
      <c r="D10" s="57">
        <v>41</v>
      </c>
      <c r="E10" s="57">
        <v>34</v>
      </c>
      <c r="F10" s="57">
        <v>87</v>
      </c>
      <c r="G10" s="57">
        <v>25</v>
      </c>
      <c r="H10" s="57">
        <v>33</v>
      </c>
      <c r="I10" s="57">
        <v>38</v>
      </c>
      <c r="J10" s="57">
        <v>27</v>
      </c>
      <c r="K10" s="57">
        <v>41</v>
      </c>
      <c r="L10" s="57">
        <v>35</v>
      </c>
      <c r="M10" s="206">
        <v>61</v>
      </c>
      <c r="N10" s="212">
        <f t="shared" si="0"/>
        <v>501</v>
      </c>
      <c r="O10" s="56">
        <f t="shared" si="1"/>
        <v>41.75</v>
      </c>
      <c r="P10" s="114">
        <f t="shared" si="2"/>
        <v>1.086697178057827</v>
      </c>
    </row>
    <row r="11" spans="1:16" ht="15.75" thickBot="1" x14ac:dyDescent="0.3">
      <c r="A11" s="205" t="s">
        <v>58</v>
      </c>
      <c r="B11" s="66">
        <v>51</v>
      </c>
      <c r="C11" s="57">
        <v>36</v>
      </c>
      <c r="D11" s="57">
        <v>40</v>
      </c>
      <c r="E11" s="57">
        <v>39</v>
      </c>
      <c r="F11" s="57">
        <v>37</v>
      </c>
      <c r="G11" s="57">
        <v>41</v>
      </c>
      <c r="H11" s="57">
        <v>39</v>
      </c>
      <c r="I11" s="57">
        <v>49</v>
      </c>
      <c r="J11" s="57">
        <v>38</v>
      </c>
      <c r="K11" s="57">
        <v>42</v>
      </c>
      <c r="L11" s="57">
        <v>42</v>
      </c>
      <c r="M11" s="206">
        <v>41</v>
      </c>
      <c r="N11" s="212">
        <f t="shared" si="0"/>
        <v>495</v>
      </c>
      <c r="O11" s="56">
        <f t="shared" si="1"/>
        <v>41.25</v>
      </c>
      <c r="P11" s="114">
        <f t="shared" si="2"/>
        <v>1.0736828405960566</v>
      </c>
    </row>
    <row r="12" spans="1:16" ht="15.75" thickBot="1" x14ac:dyDescent="0.3">
      <c r="A12" s="205" t="s">
        <v>52</v>
      </c>
      <c r="B12" s="66">
        <v>31</v>
      </c>
      <c r="C12" s="57">
        <v>35</v>
      </c>
      <c r="D12" s="57">
        <v>33</v>
      </c>
      <c r="E12" s="57">
        <v>42</v>
      </c>
      <c r="F12" s="57">
        <v>42</v>
      </c>
      <c r="G12" s="57">
        <v>42</v>
      </c>
      <c r="H12" s="57">
        <v>47</v>
      </c>
      <c r="I12" s="57">
        <v>43</v>
      </c>
      <c r="J12" s="57">
        <v>44</v>
      </c>
      <c r="K12" s="57">
        <v>48</v>
      </c>
      <c r="L12" s="57">
        <v>50</v>
      </c>
      <c r="M12" s="206">
        <v>34</v>
      </c>
      <c r="N12" s="212">
        <f t="shared" si="0"/>
        <v>491</v>
      </c>
      <c r="O12" s="56">
        <f t="shared" si="1"/>
        <v>40.916666666666664</v>
      </c>
      <c r="P12" s="114">
        <f t="shared" si="2"/>
        <v>1.065006615621543</v>
      </c>
    </row>
    <row r="13" spans="1:16" ht="15.75" thickBot="1" x14ac:dyDescent="0.3">
      <c r="A13" s="205" t="s">
        <v>123</v>
      </c>
      <c r="B13" s="66">
        <v>34</v>
      </c>
      <c r="C13" s="57">
        <v>23</v>
      </c>
      <c r="D13" s="57">
        <v>40</v>
      </c>
      <c r="E13" s="57">
        <v>72</v>
      </c>
      <c r="F13" s="57">
        <v>34</v>
      </c>
      <c r="G13" s="57">
        <v>43</v>
      </c>
      <c r="H13" s="57">
        <v>41</v>
      </c>
      <c r="I13" s="57">
        <v>43</v>
      </c>
      <c r="J13" s="57">
        <v>23</v>
      </c>
      <c r="K13" s="57">
        <v>45</v>
      </c>
      <c r="L13" s="57">
        <v>45</v>
      </c>
      <c r="M13" s="206">
        <v>35</v>
      </c>
      <c r="N13" s="212">
        <f t="shared" si="0"/>
        <v>478</v>
      </c>
      <c r="O13" s="56">
        <f t="shared" si="1"/>
        <v>39.833333333333336</v>
      </c>
      <c r="P13" s="114">
        <f t="shared" si="2"/>
        <v>1.0368088844543739</v>
      </c>
    </row>
    <row r="14" spans="1:16" ht="15.75" thickBot="1" x14ac:dyDescent="0.3">
      <c r="A14" s="205" t="s">
        <v>61</v>
      </c>
      <c r="B14" s="66">
        <v>31</v>
      </c>
      <c r="C14" s="57">
        <v>34</v>
      </c>
      <c r="D14" s="57">
        <v>32</v>
      </c>
      <c r="E14" s="57">
        <v>25</v>
      </c>
      <c r="F14" s="57">
        <v>33</v>
      </c>
      <c r="G14" s="57">
        <v>54</v>
      </c>
      <c r="H14" s="57">
        <v>39</v>
      </c>
      <c r="I14" s="57">
        <v>51</v>
      </c>
      <c r="J14" s="57">
        <v>42</v>
      </c>
      <c r="K14" s="57">
        <v>41</v>
      </c>
      <c r="L14" s="57">
        <v>39</v>
      </c>
      <c r="M14" s="206">
        <v>48</v>
      </c>
      <c r="N14" s="212">
        <f t="shared" si="0"/>
        <v>469</v>
      </c>
      <c r="O14" s="56">
        <f t="shared" si="1"/>
        <v>39.083333333333336</v>
      </c>
      <c r="P14" s="114">
        <f t="shared" si="2"/>
        <v>1.0172873782617182</v>
      </c>
    </row>
    <row r="15" spans="1:16" ht="15.75" thickBot="1" x14ac:dyDescent="0.3">
      <c r="A15" s="205" t="s">
        <v>40</v>
      </c>
      <c r="B15" s="66">
        <v>35</v>
      </c>
      <c r="C15" s="57">
        <v>29</v>
      </c>
      <c r="D15" s="57">
        <v>48</v>
      </c>
      <c r="E15" s="57">
        <v>37</v>
      </c>
      <c r="F15" s="57">
        <v>41</v>
      </c>
      <c r="G15" s="57">
        <v>28</v>
      </c>
      <c r="H15" s="57">
        <v>28</v>
      </c>
      <c r="I15" s="57">
        <v>47</v>
      </c>
      <c r="J15" s="57">
        <v>42</v>
      </c>
      <c r="K15" s="57">
        <v>32</v>
      </c>
      <c r="L15" s="57">
        <v>59</v>
      </c>
      <c r="M15" s="206">
        <v>42</v>
      </c>
      <c r="N15" s="212">
        <f t="shared" si="0"/>
        <v>468</v>
      </c>
      <c r="O15" s="56">
        <f t="shared" si="1"/>
        <v>39</v>
      </c>
      <c r="P15" s="114">
        <f t="shared" si="2"/>
        <v>1.0151183220180899</v>
      </c>
    </row>
    <row r="16" spans="1:16" ht="15.75" thickBot="1" x14ac:dyDescent="0.3">
      <c r="A16" s="205" t="s">
        <v>50</v>
      </c>
      <c r="B16" s="66">
        <v>32</v>
      </c>
      <c r="C16" s="57">
        <v>36</v>
      </c>
      <c r="D16" s="57">
        <v>36</v>
      </c>
      <c r="E16" s="57">
        <v>23</v>
      </c>
      <c r="F16" s="57">
        <v>40</v>
      </c>
      <c r="G16" s="57">
        <v>31</v>
      </c>
      <c r="H16" s="57">
        <v>32</v>
      </c>
      <c r="I16" s="57">
        <v>54</v>
      </c>
      <c r="J16" s="57">
        <v>38</v>
      </c>
      <c r="K16" s="57">
        <v>33</v>
      </c>
      <c r="L16" s="57">
        <v>46</v>
      </c>
      <c r="M16" s="206">
        <v>26</v>
      </c>
      <c r="N16" s="213">
        <f t="shared" si="0"/>
        <v>427</v>
      </c>
      <c r="O16" s="56">
        <f t="shared" si="1"/>
        <v>35.583333333333336</v>
      </c>
      <c r="P16" s="114">
        <f t="shared" si="2"/>
        <v>0.92618701602932563</v>
      </c>
    </row>
    <row r="17" spans="1:33" ht="15.75" thickBot="1" x14ac:dyDescent="0.3">
      <c r="A17" s="121" t="s">
        <v>101</v>
      </c>
      <c r="B17" s="127">
        <f>SUM(B7:B16)</f>
        <v>408</v>
      </c>
      <c r="C17" s="128">
        <f>SUM(C7:C16)</f>
        <v>374</v>
      </c>
      <c r="D17" s="129">
        <f>SUM(D7:D16)</f>
        <v>418</v>
      </c>
      <c r="E17" s="129">
        <f>SUM(E7:E16)</f>
        <v>464</v>
      </c>
      <c r="F17" s="129">
        <f t="shared" ref="F17:K17" si="3">SUM(F7:F16)</f>
        <v>585</v>
      </c>
      <c r="G17" s="129">
        <f t="shared" si="3"/>
        <v>387</v>
      </c>
      <c r="H17" s="130">
        <f t="shared" si="3"/>
        <v>408</v>
      </c>
      <c r="I17" s="131">
        <f t="shared" si="3"/>
        <v>497</v>
      </c>
      <c r="J17" s="132">
        <f t="shared" si="3"/>
        <v>474</v>
      </c>
      <c r="K17" s="128">
        <f t="shared" si="3"/>
        <v>485</v>
      </c>
      <c r="L17" s="130">
        <f>SUM(L7:L16)</f>
        <v>514</v>
      </c>
      <c r="M17" s="133">
        <f>SUM(M7:M16)</f>
        <v>502</v>
      </c>
      <c r="N17" s="134">
        <f>SUM(B17:M17)</f>
        <v>5516</v>
      </c>
      <c r="O17" s="135">
        <f>(B17+C17+D17+E17+F17+G17+H17+I17+J17+K17+L17+M17)/12</f>
        <v>459.66666666666669</v>
      </c>
      <c r="P17" s="123">
        <f>(N17*100)/46103</f>
        <v>11.964514239854239</v>
      </c>
    </row>
    <row r="18" spans="1:33" x14ac:dyDescent="0.25">
      <c r="A18" s="67" t="s">
        <v>116</v>
      </c>
      <c r="B18" s="139"/>
      <c r="C18" s="139"/>
      <c r="D18" s="139"/>
      <c r="E18" s="139"/>
      <c r="F18" s="139"/>
      <c r="G18" s="139"/>
      <c r="H18" s="139"/>
      <c r="I18" s="139"/>
      <c r="J18" s="139"/>
      <c r="K18" s="139"/>
      <c r="L18" s="139"/>
      <c r="M18" s="139"/>
      <c r="N18" s="140">
        <f>SUM(N7:N16)</f>
        <v>5516</v>
      </c>
      <c r="O18" s="139"/>
      <c r="P18" s="141">
        <f>100-P17</f>
        <v>88.035485760145761</v>
      </c>
      <c r="Q18" s="70"/>
      <c r="R18" s="70"/>
      <c r="S18" s="70"/>
      <c r="T18" s="70"/>
      <c r="U18" s="70"/>
      <c r="V18" s="70"/>
      <c r="W18" s="70"/>
      <c r="X18" s="70"/>
      <c r="Y18" s="70"/>
      <c r="Z18" s="7"/>
      <c r="AA18" s="7"/>
      <c r="AB18" s="7"/>
      <c r="AC18" s="7"/>
      <c r="AD18" s="7"/>
    </row>
    <row r="19" spans="1:33" x14ac:dyDescent="0.25">
      <c r="A19" s="70"/>
      <c r="B19" s="142"/>
      <c r="C19" s="142"/>
      <c r="D19" s="142"/>
      <c r="E19" s="70"/>
      <c r="F19" s="70"/>
      <c r="G19" s="70"/>
      <c r="H19" s="70"/>
      <c r="I19" s="70"/>
      <c r="J19" s="70"/>
      <c r="K19" s="70"/>
      <c r="L19" s="70"/>
      <c r="M19" s="70"/>
      <c r="N19" s="48" t="str">
        <f>A7</f>
        <v xml:space="preserve"> Lapa</v>
      </c>
      <c r="O19" s="48" t="str">
        <f>A8</f>
        <v xml:space="preserve"> Sé</v>
      </c>
      <c r="P19" s="48" t="str">
        <f>A9</f>
        <v xml:space="preserve"> Penha</v>
      </c>
      <c r="Q19" s="48" t="str">
        <f>A10</f>
        <v xml:space="preserve"> Pinheiros</v>
      </c>
      <c r="R19" s="48" t="str">
        <f>A11</f>
        <v xml:space="preserve"> Vila Mariana</v>
      </c>
      <c r="S19" s="48" t="str">
        <f>A12</f>
        <v xml:space="preserve"> Santo Amaro</v>
      </c>
      <c r="T19" s="48" t="str">
        <f>A13</f>
        <v xml:space="preserve"> Mooca</v>
      </c>
      <c r="U19" s="48" t="str">
        <f>A14</f>
        <v xml:space="preserve"> Butantã</v>
      </c>
      <c r="V19" s="48" t="str">
        <f>A15</f>
        <v xml:space="preserve"> Itaquera</v>
      </c>
      <c r="W19" s="71" t="str">
        <f>A16</f>
        <v xml:space="preserve"> Pirituba/Jaraguá</v>
      </c>
      <c r="X19" s="48" t="s">
        <v>101</v>
      </c>
      <c r="Y19" s="48"/>
      <c r="Z19" s="3"/>
      <c r="AA19" s="3"/>
      <c r="AB19" s="3"/>
      <c r="AC19" s="3"/>
      <c r="AD19" s="7"/>
    </row>
    <row r="20" spans="1:33" x14ac:dyDescent="0.25">
      <c r="A20" s="70"/>
      <c r="B20" s="142"/>
      <c r="C20" s="142"/>
      <c r="D20" s="142"/>
      <c r="E20" s="70"/>
      <c r="F20" s="70"/>
      <c r="G20" s="70"/>
      <c r="H20" s="70"/>
      <c r="I20" s="70"/>
      <c r="J20" s="70"/>
      <c r="K20" s="70"/>
      <c r="L20" s="70"/>
      <c r="M20" s="70"/>
      <c r="N20" s="71">
        <f>N7</f>
        <v>928</v>
      </c>
      <c r="O20" s="71">
        <f>N8</f>
        <v>683</v>
      </c>
      <c r="P20" s="71">
        <f>N9</f>
        <v>576</v>
      </c>
      <c r="Q20" s="71">
        <f>N10</f>
        <v>501</v>
      </c>
      <c r="R20" s="71">
        <f>N11</f>
        <v>495</v>
      </c>
      <c r="S20" s="48">
        <f>N12</f>
        <v>491</v>
      </c>
      <c r="T20" s="48">
        <f>N13</f>
        <v>478</v>
      </c>
      <c r="U20" s="48">
        <f>N14</f>
        <v>469</v>
      </c>
      <c r="V20" s="48">
        <f>N15</f>
        <v>468</v>
      </c>
      <c r="W20" s="71">
        <f>N16</f>
        <v>427</v>
      </c>
      <c r="X20" s="48"/>
      <c r="Y20" s="48"/>
      <c r="Z20" s="3"/>
      <c r="AA20" s="3"/>
      <c r="AB20" s="3"/>
      <c r="AC20" s="137"/>
      <c r="AD20" s="49"/>
      <c r="AE20" s="45"/>
      <c r="AF20" s="45"/>
      <c r="AG20" s="50"/>
    </row>
    <row r="21" spans="1:33" x14ac:dyDescent="0.25">
      <c r="A21" s="70"/>
      <c r="B21" s="142"/>
      <c r="C21" s="142"/>
      <c r="D21" s="142"/>
      <c r="E21" s="70"/>
      <c r="F21" s="70"/>
      <c r="G21" s="70"/>
      <c r="H21" s="70"/>
      <c r="I21" s="70"/>
      <c r="J21" s="70"/>
      <c r="K21" s="70"/>
      <c r="L21" s="70"/>
      <c r="M21" s="70"/>
      <c r="N21" s="48"/>
      <c r="O21" s="48"/>
      <c r="P21" s="48"/>
      <c r="Q21" s="48"/>
      <c r="R21" s="48"/>
      <c r="S21" s="48"/>
      <c r="T21" s="48"/>
      <c r="U21" s="48"/>
      <c r="V21" s="48"/>
      <c r="W21" s="71"/>
      <c r="X21" s="48">
        <v>46103</v>
      </c>
      <c r="Y21" s="48"/>
      <c r="Z21" s="3"/>
      <c r="AA21" s="3"/>
      <c r="AB21" s="3"/>
      <c r="AC21" s="137"/>
      <c r="AD21" s="49"/>
      <c r="AE21" s="45"/>
      <c r="AF21" s="45"/>
      <c r="AG21" s="50"/>
    </row>
    <row r="22" spans="1:33" x14ac:dyDescent="0.25">
      <c r="A22" s="7"/>
      <c r="B22" s="202"/>
      <c r="C22" s="202"/>
      <c r="D22" s="202"/>
      <c r="E22" s="7"/>
      <c r="F22" s="7"/>
      <c r="G22" s="7"/>
      <c r="H22" s="7"/>
      <c r="I22" s="7"/>
      <c r="J22" s="7"/>
      <c r="K22" s="7"/>
      <c r="L22" s="7"/>
      <c r="M22" s="7"/>
      <c r="N22" s="3"/>
      <c r="O22" s="136"/>
      <c r="P22" s="3"/>
      <c r="Q22" s="3"/>
      <c r="R22" s="3"/>
      <c r="S22" s="3"/>
      <c r="T22" s="3"/>
      <c r="U22" s="3"/>
      <c r="V22" s="3"/>
      <c r="W22" s="203"/>
      <c r="X22" s="3"/>
      <c r="Y22" s="3"/>
      <c r="Z22" s="3"/>
      <c r="AA22" s="3"/>
      <c r="AB22" s="3"/>
      <c r="AC22" s="137"/>
      <c r="AD22" s="49"/>
      <c r="AE22" s="45"/>
      <c r="AF22" s="45"/>
      <c r="AG22" s="50"/>
    </row>
    <row r="23" spans="1:33" x14ac:dyDescent="0.2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3"/>
      <c r="O23" s="3"/>
      <c r="P23" s="3"/>
      <c r="Q23" s="3"/>
      <c r="R23" s="3"/>
      <c r="S23" s="3"/>
      <c r="T23" s="3"/>
      <c r="U23" s="3"/>
      <c r="V23" s="3"/>
      <c r="W23" s="136"/>
      <c r="X23" s="3"/>
      <c r="Y23" s="3"/>
      <c r="Z23" s="3"/>
      <c r="AA23" s="3"/>
      <c r="AB23" s="3"/>
      <c r="AC23" s="137"/>
      <c r="AD23" s="49"/>
      <c r="AE23" s="45"/>
      <c r="AF23" s="45"/>
      <c r="AG23" s="50"/>
    </row>
    <row r="24" spans="1:33" x14ac:dyDescent="0.2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137"/>
      <c r="V24" s="49"/>
      <c r="W24" s="49"/>
      <c r="X24" s="49"/>
      <c r="Y24" s="49"/>
      <c r="Z24" s="49"/>
      <c r="AA24" s="49"/>
      <c r="AB24" s="204"/>
      <c r="AC24" s="49"/>
      <c r="AD24" s="49"/>
      <c r="AE24" s="45"/>
      <c r="AF24" s="45"/>
      <c r="AG24" s="50"/>
    </row>
    <row r="25" spans="1:33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137"/>
      <c r="V25" s="49"/>
      <c r="W25" s="49"/>
      <c r="X25" s="49"/>
      <c r="Y25" s="49"/>
      <c r="Z25" s="49"/>
      <c r="AA25" s="49"/>
      <c r="AB25" s="204"/>
      <c r="AC25" s="49"/>
      <c r="AD25" s="49"/>
      <c r="AE25" s="45"/>
      <c r="AF25" s="45"/>
      <c r="AG25" s="50"/>
    </row>
    <row r="26" spans="1:33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137"/>
      <c r="V26" s="49"/>
      <c r="W26" s="49"/>
      <c r="X26" s="49"/>
      <c r="Y26" s="49"/>
      <c r="Z26" s="49"/>
      <c r="AA26" s="49"/>
      <c r="AB26" s="204"/>
      <c r="AC26" s="49"/>
      <c r="AD26" s="49"/>
      <c r="AE26" s="45"/>
      <c r="AF26" s="45"/>
      <c r="AG26" s="50"/>
    </row>
    <row r="27" spans="1:33" x14ac:dyDescent="0.2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137"/>
      <c r="V27" s="49"/>
      <c r="W27" s="49"/>
      <c r="X27" s="49"/>
      <c r="Y27" s="49"/>
      <c r="Z27" s="49"/>
      <c r="AA27" s="49"/>
      <c r="AB27" s="204"/>
      <c r="AC27" s="49"/>
      <c r="AD27" s="49"/>
      <c r="AE27" s="45"/>
      <c r="AF27" s="45"/>
      <c r="AG27" s="50"/>
    </row>
    <row r="28" spans="1:33" x14ac:dyDescent="0.25">
      <c r="U28" s="51"/>
      <c r="V28" s="45"/>
      <c r="W28" s="45"/>
      <c r="X28" s="45"/>
      <c r="Y28" s="45"/>
      <c r="Z28" s="45"/>
      <c r="AA28" s="45"/>
      <c r="AB28" s="58"/>
      <c r="AC28" s="45"/>
      <c r="AD28" s="45"/>
      <c r="AE28" s="45"/>
      <c r="AF28" s="45"/>
      <c r="AG28" s="50"/>
    </row>
    <row r="29" spans="1:33" x14ac:dyDescent="0.25">
      <c r="U29" s="51"/>
      <c r="V29" s="45"/>
      <c r="W29" s="45"/>
      <c r="X29" s="45"/>
      <c r="Y29" s="45"/>
      <c r="Z29" s="45"/>
      <c r="AA29" s="45"/>
      <c r="AB29" s="58"/>
      <c r="AC29" s="45"/>
      <c r="AD29" s="45"/>
      <c r="AE29" s="45"/>
      <c r="AF29" s="45"/>
      <c r="AG29" s="50"/>
    </row>
  </sheetData>
  <pageMargins left="0.511811024" right="0.511811024" top="0.78740157499999996" bottom="0.78740157499999996" header="0.31496062000000002" footer="0.31496062000000002"/>
  <ignoredErrors>
    <ignoredError sqref="B17:N17" formulaRange="1"/>
  </ignoredErrors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J34"/>
  <sheetViews>
    <sheetView topLeftCell="A10" workbookViewId="0">
      <selection activeCell="P17" sqref="P17"/>
    </sheetView>
  </sheetViews>
  <sheetFormatPr defaultColWidth="5.5703125" defaultRowHeight="14.25" x14ac:dyDescent="0.2"/>
  <cols>
    <col min="1" max="1" width="58.28515625" style="46" customWidth="1"/>
    <col min="2" max="2" width="7.5703125" style="46" hidden="1" customWidth="1"/>
    <col min="3" max="3" width="7.7109375" style="58" hidden="1" customWidth="1"/>
    <col min="4" max="4" width="7.140625" style="46" hidden="1" customWidth="1"/>
    <col min="5" max="5" width="7" style="60" hidden="1" customWidth="1"/>
    <col min="6" max="6" width="7.5703125" style="46" hidden="1" customWidth="1"/>
    <col min="7" max="7" width="6.28515625" style="60" hidden="1" customWidth="1"/>
    <col min="8" max="8" width="7" style="46" hidden="1" customWidth="1"/>
    <col min="9" max="9" width="7.28515625" style="46" hidden="1" customWidth="1"/>
    <col min="10" max="10" width="7.140625" style="46" hidden="1" customWidth="1"/>
    <col min="11" max="11" width="7.5703125" style="46" hidden="1" customWidth="1"/>
    <col min="12" max="12" width="7.140625" style="46" hidden="1" customWidth="1"/>
    <col min="13" max="13" width="6.85546875" style="46" hidden="1" customWidth="1"/>
    <col min="14" max="14" width="6.7109375" style="46" bestFit="1" customWidth="1"/>
    <col min="15" max="15" width="7.140625" style="46" bestFit="1" customWidth="1"/>
    <col min="16" max="16" width="14.85546875" style="46" customWidth="1"/>
    <col min="17" max="215" width="9.140625" style="46" customWidth="1"/>
    <col min="216" max="216" width="58.28515625" style="46" customWidth="1"/>
    <col min="217" max="217" width="3.7109375" style="46" bestFit="1" customWidth="1"/>
    <col min="218" max="218" width="5.5703125" style="46" bestFit="1"/>
    <col min="219" max="16384" width="5.5703125" style="46"/>
  </cols>
  <sheetData>
    <row r="1" spans="1:20" ht="15" x14ac:dyDescent="0.25">
      <c r="A1" s="44" t="s">
        <v>127</v>
      </c>
      <c r="B1" s="44"/>
      <c r="C1" s="59"/>
      <c r="D1" s="44"/>
    </row>
    <row r="2" spans="1:20" ht="15" x14ac:dyDescent="0.25">
      <c r="A2" s="43" t="s">
        <v>113</v>
      </c>
      <c r="B2" s="43"/>
      <c r="C2" s="61"/>
      <c r="D2" s="43"/>
    </row>
    <row r="3" spans="1:20" ht="15" x14ac:dyDescent="0.25">
      <c r="A3" s="43"/>
      <c r="B3" s="43"/>
      <c r="C3" s="61"/>
      <c r="D3" s="43"/>
    </row>
    <row r="4" spans="1:20" ht="15" x14ac:dyDescent="0.25">
      <c r="A4" s="43" t="s">
        <v>138</v>
      </c>
      <c r="B4" s="43"/>
      <c r="C4" s="61"/>
      <c r="D4" s="43"/>
    </row>
    <row r="5" spans="1:20" ht="15" thickBot="1" x14ac:dyDescent="0.25">
      <c r="E5" s="46"/>
      <c r="F5" s="60"/>
      <c r="G5" s="46"/>
      <c r="H5" s="60"/>
    </row>
    <row r="6" spans="1:20" ht="48.75" thickBot="1" x14ac:dyDescent="0.25">
      <c r="A6" s="108" t="s">
        <v>128</v>
      </c>
      <c r="B6" s="214">
        <v>44896</v>
      </c>
      <c r="C6" s="109">
        <v>44866</v>
      </c>
      <c r="D6" s="62">
        <v>44835</v>
      </c>
      <c r="E6" s="62">
        <v>44805</v>
      </c>
      <c r="F6" s="62">
        <v>44774</v>
      </c>
      <c r="G6" s="65">
        <v>44743</v>
      </c>
      <c r="H6" s="109">
        <v>44713</v>
      </c>
      <c r="I6" s="62">
        <v>44682</v>
      </c>
      <c r="J6" s="65">
        <v>44652</v>
      </c>
      <c r="K6" s="109">
        <v>44621</v>
      </c>
      <c r="L6" s="110">
        <v>44593</v>
      </c>
      <c r="M6" s="69">
        <v>44562</v>
      </c>
      <c r="N6" s="110" t="s">
        <v>101</v>
      </c>
      <c r="O6" s="125" t="s">
        <v>115</v>
      </c>
      <c r="P6" s="126" t="s">
        <v>135</v>
      </c>
    </row>
    <row r="7" spans="1:20" ht="14.25" customHeight="1" thickBot="1" x14ac:dyDescent="0.3">
      <c r="A7" s="215" t="s">
        <v>119</v>
      </c>
      <c r="B7" s="216">
        <v>454</v>
      </c>
      <c r="C7" s="216">
        <v>359</v>
      </c>
      <c r="D7" s="217">
        <v>410</v>
      </c>
      <c r="E7" s="217">
        <v>310</v>
      </c>
      <c r="F7" s="217">
        <v>428</v>
      </c>
      <c r="G7" s="217">
        <v>487</v>
      </c>
      <c r="H7" s="218">
        <v>378</v>
      </c>
      <c r="I7" s="217">
        <v>503</v>
      </c>
      <c r="J7" s="217">
        <v>499</v>
      </c>
      <c r="K7" s="217">
        <v>615</v>
      </c>
      <c r="L7" s="217">
        <v>379</v>
      </c>
      <c r="M7" s="219">
        <v>392</v>
      </c>
      <c r="N7" s="143">
        <f>SUM(B7:M7)</f>
        <v>5214</v>
      </c>
      <c r="O7" s="144">
        <f>AVERAGE(B7:M7)</f>
        <v>434.5</v>
      </c>
      <c r="P7" s="114">
        <f>(N7*100)/46103</f>
        <v>11.309459254278464</v>
      </c>
      <c r="S7" s="60"/>
      <c r="T7" s="60"/>
    </row>
    <row r="8" spans="1:20" ht="15" customHeight="1" thickBot="1" x14ac:dyDescent="0.3">
      <c r="A8" s="220" t="s">
        <v>10</v>
      </c>
      <c r="B8" s="221">
        <v>424</v>
      </c>
      <c r="C8" s="221">
        <v>855</v>
      </c>
      <c r="D8" s="222">
        <v>1014</v>
      </c>
      <c r="E8" s="222">
        <v>704</v>
      </c>
      <c r="F8" s="222">
        <v>477</v>
      </c>
      <c r="G8" s="222">
        <v>176</v>
      </c>
      <c r="H8" s="222">
        <v>104</v>
      </c>
      <c r="I8" s="222">
        <v>152</v>
      </c>
      <c r="J8" s="222">
        <v>282</v>
      </c>
      <c r="K8" s="222">
        <v>391</v>
      </c>
      <c r="L8" s="222">
        <v>220</v>
      </c>
      <c r="M8" s="206">
        <v>153</v>
      </c>
      <c r="N8" s="145">
        <f t="shared" ref="N8:N16" si="0">SUM(B8:M8)</f>
        <v>4952</v>
      </c>
      <c r="O8" s="144">
        <f t="shared" ref="O8:O16" si="1">AVERAGE(B8:M8)</f>
        <v>412.66666666666669</v>
      </c>
      <c r="P8" s="114">
        <f t="shared" ref="P8:P16" si="2">(N8*100)/46103</f>
        <v>10.741166518447823</v>
      </c>
      <c r="S8" s="60"/>
      <c r="T8" s="60"/>
    </row>
    <row r="9" spans="1:20" ht="15.75" thickBot="1" x14ac:dyDescent="0.3">
      <c r="A9" s="223" t="s">
        <v>114</v>
      </c>
      <c r="B9" s="221">
        <v>263</v>
      </c>
      <c r="C9" s="221">
        <v>320</v>
      </c>
      <c r="D9" s="222">
        <v>366</v>
      </c>
      <c r="E9" s="222">
        <v>308</v>
      </c>
      <c r="F9" s="222">
        <v>347</v>
      </c>
      <c r="G9" s="222">
        <v>378</v>
      </c>
      <c r="H9" s="222">
        <v>346</v>
      </c>
      <c r="I9" s="222">
        <v>485</v>
      </c>
      <c r="J9" s="222">
        <v>349</v>
      </c>
      <c r="K9" s="222">
        <v>479</v>
      </c>
      <c r="L9" s="222">
        <v>437</v>
      </c>
      <c r="M9" s="206">
        <v>358</v>
      </c>
      <c r="N9" s="145">
        <f t="shared" si="0"/>
        <v>4436</v>
      </c>
      <c r="O9" s="144">
        <f t="shared" si="1"/>
        <v>369.66666666666669</v>
      </c>
      <c r="P9" s="114">
        <f t="shared" si="2"/>
        <v>9.6219334967355703</v>
      </c>
      <c r="S9" s="60"/>
      <c r="T9" s="60"/>
    </row>
    <row r="10" spans="1:20" ht="15.75" thickBot="1" x14ac:dyDescent="0.3">
      <c r="A10" s="223" t="s">
        <v>136</v>
      </c>
      <c r="B10" s="224"/>
      <c r="C10" s="224"/>
      <c r="D10" s="225"/>
      <c r="E10" s="225"/>
      <c r="F10" s="225"/>
      <c r="G10" s="225"/>
      <c r="H10" s="225"/>
      <c r="I10" s="225"/>
      <c r="J10" s="225"/>
      <c r="K10" s="225"/>
      <c r="L10" s="222">
        <v>314</v>
      </c>
      <c r="M10" s="206">
        <v>316</v>
      </c>
      <c r="N10" s="145">
        <f t="shared" si="0"/>
        <v>630</v>
      </c>
      <c r="O10" s="144">
        <f t="shared" si="1"/>
        <v>315</v>
      </c>
      <c r="P10" s="114">
        <f t="shared" si="2"/>
        <v>1.3665054334858904</v>
      </c>
      <c r="S10" s="60"/>
      <c r="T10" s="60"/>
    </row>
    <row r="11" spans="1:20" ht="15.75" thickBot="1" x14ac:dyDescent="0.3">
      <c r="A11" s="223" t="s">
        <v>118</v>
      </c>
      <c r="B11" s="221">
        <v>135</v>
      </c>
      <c r="C11" s="221">
        <v>113</v>
      </c>
      <c r="D11" s="222">
        <v>155</v>
      </c>
      <c r="E11" s="222">
        <v>134</v>
      </c>
      <c r="F11" s="222">
        <v>147</v>
      </c>
      <c r="G11" s="222">
        <v>160</v>
      </c>
      <c r="H11" s="226">
        <v>191</v>
      </c>
      <c r="I11" s="222">
        <v>310</v>
      </c>
      <c r="J11" s="222">
        <v>312</v>
      </c>
      <c r="K11" s="222">
        <v>448</v>
      </c>
      <c r="L11" s="222">
        <v>482</v>
      </c>
      <c r="M11" s="206">
        <v>341</v>
      </c>
      <c r="N11" s="145">
        <f t="shared" si="0"/>
        <v>2928</v>
      </c>
      <c r="O11" s="144">
        <f t="shared" si="1"/>
        <v>244</v>
      </c>
      <c r="P11" s="114">
        <f t="shared" si="2"/>
        <v>6.3509966813439469</v>
      </c>
      <c r="S11" s="60"/>
      <c r="T11" s="60"/>
    </row>
    <row r="12" spans="1:20" ht="15" customHeight="1" thickBot="1" x14ac:dyDescent="0.3">
      <c r="A12" s="223" t="s">
        <v>9</v>
      </c>
      <c r="B12" s="221">
        <v>251</v>
      </c>
      <c r="C12" s="221">
        <v>228</v>
      </c>
      <c r="D12" s="222">
        <v>313</v>
      </c>
      <c r="E12" s="222">
        <v>224</v>
      </c>
      <c r="F12" s="222">
        <v>191</v>
      </c>
      <c r="G12" s="222">
        <v>182</v>
      </c>
      <c r="H12" s="222">
        <v>235</v>
      </c>
      <c r="I12" s="222">
        <v>247</v>
      </c>
      <c r="J12" s="222">
        <v>275</v>
      </c>
      <c r="K12" s="222">
        <v>246</v>
      </c>
      <c r="L12" s="222">
        <v>224</v>
      </c>
      <c r="M12" s="206">
        <v>307</v>
      </c>
      <c r="N12" s="145">
        <f t="shared" si="0"/>
        <v>2923</v>
      </c>
      <c r="O12" s="144">
        <f t="shared" si="1"/>
        <v>243.58333333333334</v>
      </c>
      <c r="P12" s="114">
        <f t="shared" si="2"/>
        <v>6.340151400125805</v>
      </c>
      <c r="S12" s="60"/>
      <c r="T12" s="60"/>
    </row>
    <row r="13" spans="1:20" ht="15.75" thickBot="1" x14ac:dyDescent="0.3">
      <c r="A13" s="223" t="s">
        <v>120</v>
      </c>
      <c r="B13" s="221">
        <v>213</v>
      </c>
      <c r="C13" s="221">
        <v>234</v>
      </c>
      <c r="D13" s="222">
        <v>254</v>
      </c>
      <c r="E13" s="222">
        <v>271</v>
      </c>
      <c r="F13" s="222">
        <v>270</v>
      </c>
      <c r="G13" s="222">
        <v>262</v>
      </c>
      <c r="H13" s="222">
        <v>286</v>
      </c>
      <c r="I13" s="222">
        <v>275</v>
      </c>
      <c r="J13" s="222">
        <v>223</v>
      </c>
      <c r="K13" s="222">
        <v>202</v>
      </c>
      <c r="L13" s="222">
        <v>158</v>
      </c>
      <c r="M13" s="206">
        <v>141</v>
      </c>
      <c r="N13" s="145">
        <f t="shared" si="0"/>
        <v>2789</v>
      </c>
      <c r="O13" s="144">
        <f t="shared" si="1"/>
        <v>232.41666666666666</v>
      </c>
      <c r="P13" s="114">
        <f t="shared" si="2"/>
        <v>6.0494978634796004</v>
      </c>
      <c r="S13" s="60"/>
      <c r="T13" s="60"/>
    </row>
    <row r="14" spans="1:20" ht="15.75" thickBot="1" x14ac:dyDescent="0.3">
      <c r="A14" s="223" t="s">
        <v>137</v>
      </c>
      <c r="B14" s="221">
        <v>242</v>
      </c>
      <c r="C14" s="221">
        <v>159</v>
      </c>
      <c r="D14" s="222">
        <v>155</v>
      </c>
      <c r="E14" s="222">
        <v>120</v>
      </c>
      <c r="F14" s="222">
        <v>153</v>
      </c>
      <c r="G14" s="222">
        <v>177</v>
      </c>
      <c r="H14" s="226">
        <v>155</v>
      </c>
      <c r="I14" s="222">
        <v>206</v>
      </c>
      <c r="J14" s="222">
        <v>220</v>
      </c>
      <c r="K14" s="222">
        <v>351</v>
      </c>
      <c r="L14" s="225"/>
      <c r="M14" s="227"/>
      <c r="N14" s="145">
        <f t="shared" si="0"/>
        <v>1938</v>
      </c>
      <c r="O14" s="144">
        <f t="shared" si="1"/>
        <v>193.8</v>
      </c>
      <c r="P14" s="114">
        <f t="shared" si="2"/>
        <v>4.2036310001518338</v>
      </c>
      <c r="S14" s="60"/>
      <c r="T14" s="60"/>
    </row>
    <row r="15" spans="1:20" ht="15.75" thickBot="1" x14ac:dyDescent="0.3">
      <c r="A15" s="223" t="s">
        <v>11</v>
      </c>
      <c r="B15" s="221">
        <v>112</v>
      </c>
      <c r="C15" s="221">
        <v>94</v>
      </c>
      <c r="D15" s="222">
        <v>94</v>
      </c>
      <c r="E15" s="222">
        <v>136</v>
      </c>
      <c r="F15" s="222">
        <v>179</v>
      </c>
      <c r="G15" s="222">
        <v>100</v>
      </c>
      <c r="H15" s="222">
        <v>146</v>
      </c>
      <c r="I15" s="222">
        <v>220</v>
      </c>
      <c r="J15" s="222">
        <v>197</v>
      </c>
      <c r="K15" s="222">
        <v>313</v>
      </c>
      <c r="L15" s="222">
        <v>327</v>
      </c>
      <c r="M15" s="206">
        <v>230</v>
      </c>
      <c r="N15" s="145">
        <f t="shared" si="0"/>
        <v>2148</v>
      </c>
      <c r="O15" s="144">
        <f t="shared" si="1"/>
        <v>179</v>
      </c>
      <c r="P15" s="114">
        <f t="shared" si="2"/>
        <v>4.6591328113137971</v>
      </c>
      <c r="S15" s="60"/>
      <c r="T15" s="60"/>
    </row>
    <row r="16" spans="1:20" ht="15.75" thickBot="1" x14ac:dyDescent="0.3">
      <c r="A16" s="228" t="s">
        <v>122</v>
      </c>
      <c r="B16" s="229">
        <v>76</v>
      </c>
      <c r="C16" s="229">
        <v>87</v>
      </c>
      <c r="D16" s="230">
        <v>57</v>
      </c>
      <c r="E16" s="230">
        <v>40</v>
      </c>
      <c r="F16" s="230">
        <v>66</v>
      </c>
      <c r="G16" s="230">
        <v>29</v>
      </c>
      <c r="H16" s="230">
        <v>59</v>
      </c>
      <c r="I16" s="230">
        <v>68</v>
      </c>
      <c r="J16" s="230">
        <v>63</v>
      </c>
      <c r="K16" s="230">
        <v>148</v>
      </c>
      <c r="L16" s="230">
        <v>132</v>
      </c>
      <c r="M16" s="231">
        <v>207</v>
      </c>
      <c r="N16" s="146">
        <f t="shared" si="0"/>
        <v>1032</v>
      </c>
      <c r="O16" s="144">
        <f t="shared" si="1"/>
        <v>86</v>
      </c>
      <c r="P16" s="114">
        <f t="shared" si="2"/>
        <v>2.2384660434245061</v>
      </c>
      <c r="S16" s="60"/>
      <c r="T16" s="60"/>
    </row>
    <row r="17" spans="1:36" ht="15.75" customHeight="1" thickBot="1" x14ac:dyDescent="0.3">
      <c r="A17" s="121" t="s">
        <v>101</v>
      </c>
      <c r="B17" s="147">
        <f t="shared" ref="B17:N17" si="3">SUM(B7:B16)</f>
        <v>2170</v>
      </c>
      <c r="C17" s="148">
        <f>SUM(C7:C16)</f>
        <v>2449</v>
      </c>
      <c r="D17" s="148">
        <f t="shared" si="3"/>
        <v>2818</v>
      </c>
      <c r="E17" s="148">
        <f t="shared" si="3"/>
        <v>2247</v>
      </c>
      <c r="F17" s="148">
        <f t="shared" si="3"/>
        <v>2258</v>
      </c>
      <c r="G17" s="148">
        <f t="shared" si="3"/>
        <v>1951</v>
      </c>
      <c r="H17" s="148">
        <f t="shared" si="3"/>
        <v>1900</v>
      </c>
      <c r="I17" s="148">
        <f t="shared" si="3"/>
        <v>2466</v>
      </c>
      <c r="J17" s="149">
        <f>SUM(J7:J16)</f>
        <v>2420</v>
      </c>
      <c r="K17" s="150">
        <f>SUM(K7:K16)</f>
        <v>3193</v>
      </c>
      <c r="L17" s="151">
        <f>SUM(L7:L16)</f>
        <v>2673</v>
      </c>
      <c r="M17" s="152">
        <f>SUM(M7:M16)</f>
        <v>2445</v>
      </c>
      <c r="N17" s="153">
        <f t="shared" si="3"/>
        <v>28990</v>
      </c>
      <c r="O17" s="154">
        <f>(B17+C17+D17+E17+F17+G17+H17+I17+J17+K17+L17+M17)/12</f>
        <v>2415.8333333333335</v>
      </c>
      <c r="P17" s="123">
        <f>(N17*100)/46103</f>
        <v>62.88094050278724</v>
      </c>
      <c r="S17" s="60"/>
      <c r="T17" s="60"/>
    </row>
    <row r="18" spans="1:36" ht="23.25" customHeight="1" x14ac:dyDescent="0.2">
      <c r="A18" s="48" t="s">
        <v>116</v>
      </c>
      <c r="B18" s="48"/>
      <c r="C18" s="6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 t="s">
        <v>117</v>
      </c>
      <c r="P18" s="63">
        <f>100-P17</f>
        <v>37.11905949721276</v>
      </c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8"/>
      <c r="AI18" s="48"/>
      <c r="AJ18" s="48"/>
    </row>
    <row r="19" spans="1:36" x14ac:dyDescent="0.2">
      <c r="A19" s="48"/>
      <c r="B19" s="48"/>
      <c r="C19" s="68"/>
      <c r="D19" s="48"/>
      <c r="E19" s="71"/>
      <c r="F19" s="48"/>
      <c r="G19" s="71"/>
      <c r="H19" s="48"/>
      <c r="I19" s="48"/>
      <c r="J19" s="48"/>
      <c r="K19" s="48"/>
      <c r="L19" s="48"/>
      <c r="M19" s="48"/>
      <c r="N19" s="48" t="str">
        <f>A7</f>
        <v>Secretaria Municipal das Subprefeituras</v>
      </c>
      <c r="O19" s="48" t="str">
        <f>A8</f>
        <v>Secretaria Municipal de Assistência e Desenvolvimento Social</v>
      </c>
      <c r="P19" s="48" t="str">
        <f>A9</f>
        <v>Secretaria Municipal da Fazenda</v>
      </c>
      <c r="Q19" s="48" t="str">
        <f>A10</f>
        <v>Autoridade Municipal de Limpeza  Urbana - AMLURB**</v>
      </c>
      <c r="R19" s="48" t="str">
        <f>A11</f>
        <v>São Paulo Transportes - SPTRANS</v>
      </c>
      <c r="S19" s="48" t="str">
        <f>A12</f>
        <v>Secretaria Municipal da Saúde</v>
      </c>
      <c r="T19" s="48" t="str">
        <f>A13</f>
        <v>Companhia de Engenharia de Tráfego - CET</v>
      </c>
      <c r="U19" s="48" t="str">
        <f>A14</f>
        <v>Secretaria Executiva de Limpeza Urbana**</v>
      </c>
      <c r="V19" s="48" t="str">
        <f>A15</f>
        <v>Secretaria Municipal de Educação</v>
      </c>
      <c r="W19" s="71" t="str">
        <f>A16</f>
        <v>Secretaria Municipal de Mobilidade e Trânsito</v>
      </c>
      <c r="X19" s="48" t="s">
        <v>101</v>
      </c>
      <c r="Y19" s="48"/>
      <c r="Z19" s="48"/>
      <c r="AA19" s="48"/>
      <c r="AB19" s="48"/>
      <c r="AC19" s="48"/>
      <c r="AD19" s="48"/>
      <c r="AE19" s="48"/>
      <c r="AF19" s="48"/>
      <c r="AG19" s="48"/>
      <c r="AH19" s="48"/>
      <c r="AI19" s="48"/>
      <c r="AJ19" s="48"/>
    </row>
    <row r="20" spans="1:36" x14ac:dyDescent="0.2">
      <c r="A20" s="48"/>
      <c r="B20" s="48"/>
      <c r="C20" s="68"/>
      <c r="D20" s="48"/>
      <c r="E20" s="71"/>
      <c r="F20" s="48"/>
      <c r="G20" s="71"/>
      <c r="H20" s="48"/>
      <c r="I20" s="48"/>
      <c r="J20" s="48"/>
      <c r="K20" s="48"/>
      <c r="L20" s="48"/>
      <c r="M20" s="48"/>
      <c r="N20" s="71">
        <f>N7</f>
        <v>5214</v>
      </c>
      <c r="O20" s="71">
        <f>N8</f>
        <v>4952</v>
      </c>
      <c r="P20" s="71">
        <f>N9</f>
        <v>4436</v>
      </c>
      <c r="Q20" s="71">
        <f>N10</f>
        <v>630</v>
      </c>
      <c r="R20" s="71">
        <f>N11</f>
        <v>2928</v>
      </c>
      <c r="S20" s="48">
        <f>N12</f>
        <v>2923</v>
      </c>
      <c r="T20" s="48">
        <f>N13</f>
        <v>2789</v>
      </c>
      <c r="U20" s="48">
        <f>N14</f>
        <v>1938</v>
      </c>
      <c r="V20" s="48">
        <f>N15</f>
        <v>2148</v>
      </c>
      <c r="W20" s="71">
        <f>N16</f>
        <v>1032</v>
      </c>
      <c r="X20" s="48"/>
      <c r="Y20" s="48"/>
      <c r="Z20" s="48"/>
      <c r="AA20" s="48"/>
      <c r="AB20" s="48"/>
      <c r="AC20" s="67"/>
      <c r="AD20" s="48"/>
      <c r="AE20" s="48"/>
      <c r="AF20" s="48"/>
      <c r="AG20" s="48"/>
      <c r="AH20" s="48"/>
      <c r="AI20" s="48"/>
      <c r="AJ20" s="48"/>
    </row>
    <row r="21" spans="1:36" x14ac:dyDescent="0.2">
      <c r="A21" s="48"/>
      <c r="B21" s="48"/>
      <c r="C21" s="68"/>
      <c r="D21" s="48"/>
      <c r="E21" s="71"/>
      <c r="F21" s="48"/>
      <c r="G21" s="71"/>
      <c r="H21" s="48"/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71"/>
      <c r="X21" s="48">
        <v>46103</v>
      </c>
      <c r="Y21" s="48"/>
      <c r="Z21" s="48"/>
      <c r="AA21" s="48"/>
      <c r="AB21" s="48"/>
      <c r="AC21" s="67"/>
      <c r="AD21" s="48"/>
      <c r="AE21" s="48"/>
      <c r="AF21" s="48"/>
      <c r="AG21" s="48"/>
      <c r="AH21" s="48"/>
      <c r="AI21" s="48"/>
      <c r="AJ21" s="48"/>
    </row>
    <row r="22" spans="1:36" x14ac:dyDescent="0.2">
      <c r="A22" s="48"/>
      <c r="B22" s="48"/>
      <c r="C22" s="68"/>
      <c r="D22" s="48"/>
      <c r="E22" s="71"/>
      <c r="F22" s="48"/>
      <c r="G22" s="71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67"/>
      <c r="S22" s="232"/>
      <c r="T22" s="233"/>
      <c r="U22" s="233"/>
      <c r="V22" s="233"/>
      <c r="W22" s="234"/>
      <c r="X22" s="48"/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8"/>
      <c r="AJ22" s="48"/>
    </row>
    <row r="23" spans="1:36" x14ac:dyDescent="0.2">
      <c r="A23" s="48"/>
      <c r="B23" s="48"/>
      <c r="C23" s="68"/>
      <c r="D23" s="48"/>
      <c r="E23" s="71"/>
      <c r="F23" s="48"/>
      <c r="G23" s="71"/>
      <c r="H23" s="48"/>
      <c r="I23" s="48"/>
      <c r="J23" s="48"/>
      <c r="K23" s="48"/>
      <c r="L23" s="48"/>
      <c r="M23" s="48"/>
      <c r="N23" s="48"/>
      <c r="O23" s="48"/>
      <c r="P23" s="48"/>
      <c r="Q23" s="48"/>
      <c r="R23" s="67"/>
      <c r="S23" s="232"/>
      <c r="T23" s="233"/>
      <c r="U23" s="233"/>
      <c r="V23" s="233"/>
      <c r="W23" s="234"/>
      <c r="X23" s="48"/>
      <c r="Y23" s="48"/>
      <c r="Z23" s="48"/>
      <c r="AA23" s="48"/>
      <c r="AB23" s="48"/>
      <c r="AC23" s="48"/>
      <c r="AD23" s="48"/>
      <c r="AE23" s="48"/>
      <c r="AF23" s="48"/>
      <c r="AG23" s="48"/>
      <c r="AH23" s="48"/>
      <c r="AI23" s="48"/>
      <c r="AJ23" s="48"/>
    </row>
    <row r="24" spans="1:36" x14ac:dyDescent="0.2">
      <c r="A24" s="48"/>
      <c r="B24" s="48"/>
      <c r="C24" s="68"/>
      <c r="D24" s="48"/>
      <c r="E24" s="71"/>
      <c r="F24" s="48"/>
      <c r="G24" s="71"/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67"/>
      <c r="S24" s="232"/>
      <c r="T24" s="233"/>
      <c r="U24" s="233"/>
      <c r="V24" s="233"/>
      <c r="W24" s="234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8"/>
      <c r="AI24" s="48"/>
      <c r="AJ24" s="48"/>
    </row>
    <row r="25" spans="1:36" x14ac:dyDescent="0.2">
      <c r="A25" s="48"/>
      <c r="B25" s="48"/>
      <c r="C25" s="68"/>
      <c r="D25" s="48"/>
      <c r="E25" s="71"/>
      <c r="F25" s="48"/>
      <c r="G25" s="71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</row>
    <row r="30" spans="1:36" ht="14.25" customHeight="1" x14ac:dyDescent="0.2"/>
    <row r="31" spans="1:36" x14ac:dyDescent="0.2">
      <c r="A31" s="47"/>
      <c r="B31" s="47"/>
      <c r="C31" s="64"/>
      <c r="D31" s="47"/>
    </row>
    <row r="32" spans="1:36" ht="14.25" customHeight="1" x14ac:dyDescent="0.2"/>
    <row r="33" spans="1:4" x14ac:dyDescent="0.2">
      <c r="A33" s="47"/>
      <c r="B33" s="47"/>
      <c r="C33" s="64"/>
      <c r="D33" s="47"/>
    </row>
    <row r="34" spans="1:4" ht="14.25" customHeight="1" x14ac:dyDescent="0.2"/>
  </sheetData>
  <pageMargins left="0.511811024" right="0.511811024" top="0.78740157499999996" bottom="0.78740157499999996" header="0.31496062000000002" footer="0.31496062000000002"/>
  <pageSetup paperSize="9" orientation="portrait" r:id="rId1"/>
  <ignoredErrors>
    <ignoredError sqref="B17:M17" formulaRange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6"/>
  <sheetViews>
    <sheetView workbookViewId="0">
      <selection activeCell="B3" sqref="B3"/>
    </sheetView>
  </sheetViews>
  <sheetFormatPr defaultColWidth="47.140625" defaultRowHeight="15" x14ac:dyDescent="0.25"/>
  <cols>
    <col min="1" max="1" width="13.140625" style="7" customWidth="1"/>
    <col min="2" max="2" width="19.7109375" style="18" customWidth="1"/>
    <col min="3" max="5" width="19.7109375" style="7" customWidth="1"/>
    <col min="6" max="6" width="19.7109375" style="7" bestFit="1" customWidth="1"/>
    <col min="7" max="7" width="10.5703125" style="7" bestFit="1" customWidth="1"/>
    <col min="8" max="8" width="19.7109375" style="7" customWidth="1"/>
    <col min="9" max="9" width="13.42578125" style="7" customWidth="1"/>
    <col min="10" max="10" width="16.7109375" style="7" customWidth="1"/>
    <col min="11" max="11" width="14.28515625" style="7" customWidth="1"/>
    <col min="12" max="16384" width="47.140625" style="7"/>
  </cols>
  <sheetData>
    <row r="1" spans="1:18" x14ac:dyDescent="0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</row>
    <row r="2" spans="1:18" x14ac:dyDescent="0.25">
      <c r="A2" s="6"/>
      <c r="B2" s="8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9" t="s">
        <v>12</v>
      </c>
      <c r="Q2" s="10">
        <v>2019</v>
      </c>
      <c r="R2" s="6"/>
    </row>
    <row r="3" spans="1:18" x14ac:dyDescent="0.25">
      <c r="A3" s="22"/>
      <c r="B3" s="23" t="s">
        <v>0</v>
      </c>
      <c r="C3" s="24"/>
      <c r="D3" s="24"/>
      <c r="E3" s="24"/>
      <c r="F3" s="24"/>
      <c r="G3" s="25"/>
      <c r="H3"/>
      <c r="I3"/>
      <c r="J3" s="6"/>
      <c r="K3" s="6"/>
      <c r="L3" s="6"/>
      <c r="M3" s="9" t="s">
        <v>7</v>
      </c>
      <c r="N3" s="11">
        <v>2019</v>
      </c>
      <c r="O3" s="6"/>
      <c r="P3" s="12" t="s">
        <v>60</v>
      </c>
      <c r="Q3" s="12">
        <v>309</v>
      </c>
      <c r="R3" s="6"/>
    </row>
    <row r="4" spans="1:18" ht="45" x14ac:dyDescent="0.25">
      <c r="A4" s="22" t="s">
        <v>63</v>
      </c>
      <c r="B4" s="31" t="s">
        <v>3</v>
      </c>
      <c r="C4" s="26" t="s">
        <v>2</v>
      </c>
      <c r="D4" s="26" t="s">
        <v>23</v>
      </c>
      <c r="E4" s="26" t="s">
        <v>13</v>
      </c>
      <c r="F4" s="26" t="s">
        <v>1</v>
      </c>
      <c r="G4" s="32" t="s">
        <v>27</v>
      </c>
      <c r="H4"/>
      <c r="I4"/>
      <c r="J4" s="6"/>
      <c r="K4" s="6"/>
      <c r="L4" s="6"/>
      <c r="M4" s="12" t="s">
        <v>8</v>
      </c>
      <c r="N4" s="12">
        <v>0</v>
      </c>
      <c r="O4" s="6"/>
      <c r="P4" s="12" t="s">
        <v>61</v>
      </c>
      <c r="Q4" s="12">
        <v>645</v>
      </c>
      <c r="R4" s="6"/>
    </row>
    <row r="5" spans="1:18" x14ac:dyDescent="0.25">
      <c r="A5" s="22" t="s">
        <v>64</v>
      </c>
      <c r="B5" s="27">
        <v>1330</v>
      </c>
      <c r="C5" s="28">
        <v>6416</v>
      </c>
      <c r="D5" s="28">
        <v>1369</v>
      </c>
      <c r="E5" s="28">
        <v>0</v>
      </c>
      <c r="F5" s="28">
        <v>50997</v>
      </c>
      <c r="G5" s="33">
        <v>60112</v>
      </c>
      <c r="H5"/>
      <c r="I5"/>
      <c r="J5" s="6"/>
      <c r="K5" s="6"/>
      <c r="L5" s="6"/>
      <c r="M5" s="12" t="s">
        <v>67</v>
      </c>
      <c r="N5" s="12">
        <v>24</v>
      </c>
      <c r="O5" s="6"/>
      <c r="P5" s="12" t="s">
        <v>62</v>
      </c>
      <c r="Q5" s="12">
        <v>681</v>
      </c>
      <c r="R5" s="6"/>
    </row>
    <row r="6" spans="1:18" x14ac:dyDescent="0.25">
      <c r="A6" s="13" t="s">
        <v>65</v>
      </c>
      <c r="B6" s="29">
        <v>0</v>
      </c>
      <c r="C6" s="20">
        <v>10659</v>
      </c>
      <c r="D6" s="20">
        <v>786</v>
      </c>
      <c r="E6" s="20">
        <v>73</v>
      </c>
      <c r="F6" s="20">
        <v>21515</v>
      </c>
      <c r="G6" s="34">
        <v>33033</v>
      </c>
      <c r="H6"/>
      <c r="I6"/>
      <c r="J6" s="6"/>
      <c r="K6" s="6"/>
      <c r="L6" s="6"/>
      <c r="M6" s="12" t="s">
        <v>99</v>
      </c>
      <c r="N6" s="12">
        <v>0</v>
      </c>
      <c r="O6" s="6"/>
      <c r="P6" s="12" t="s">
        <v>31</v>
      </c>
      <c r="Q6" s="12">
        <v>415</v>
      </c>
      <c r="R6" s="6"/>
    </row>
    <row r="7" spans="1:18" x14ac:dyDescent="0.25">
      <c r="A7" s="13" t="s">
        <v>66</v>
      </c>
      <c r="B7" s="29">
        <v>0</v>
      </c>
      <c r="C7" s="20">
        <v>5043</v>
      </c>
      <c r="D7" s="20">
        <v>1179</v>
      </c>
      <c r="E7" s="20">
        <v>217</v>
      </c>
      <c r="F7" s="20">
        <v>18417</v>
      </c>
      <c r="G7" s="34">
        <v>24856</v>
      </c>
      <c r="H7"/>
      <c r="I7"/>
      <c r="J7" s="6"/>
      <c r="K7" s="6"/>
      <c r="L7" s="6"/>
      <c r="M7" s="12" t="s">
        <v>68</v>
      </c>
      <c r="N7" s="12">
        <v>0</v>
      </c>
      <c r="O7" s="6"/>
      <c r="P7" s="12" t="s">
        <v>32</v>
      </c>
      <c r="Q7" s="12">
        <v>463</v>
      </c>
      <c r="R7" s="6"/>
    </row>
    <row r="8" spans="1:18" x14ac:dyDescent="0.25">
      <c r="A8" s="30" t="s">
        <v>100</v>
      </c>
      <c r="B8" s="35">
        <v>0</v>
      </c>
      <c r="C8" s="36">
        <v>9982</v>
      </c>
      <c r="D8" s="36">
        <v>4290</v>
      </c>
      <c r="E8" s="36">
        <v>73</v>
      </c>
      <c r="F8" s="36">
        <v>15224</v>
      </c>
      <c r="G8" s="37">
        <v>29569</v>
      </c>
      <c r="H8"/>
      <c r="I8"/>
      <c r="J8" s="6"/>
      <c r="K8" s="6"/>
      <c r="L8" s="6"/>
      <c r="M8" s="14" t="s">
        <v>69</v>
      </c>
      <c r="N8" s="12">
        <v>2380</v>
      </c>
      <c r="O8" s="6"/>
      <c r="P8" s="12" t="s">
        <v>33</v>
      </c>
      <c r="Q8" s="12">
        <v>358</v>
      </c>
      <c r="R8" s="6"/>
    </row>
    <row r="9" spans="1:18" x14ac:dyDescent="0.25">
      <c r="A9"/>
      <c r="B9"/>
      <c r="C9"/>
      <c r="D9"/>
      <c r="E9"/>
      <c r="F9" s="6"/>
      <c r="G9" s="6"/>
      <c r="H9" s="6"/>
      <c r="I9" s="6"/>
      <c r="J9" s="6"/>
      <c r="K9" s="6"/>
      <c r="L9" s="6"/>
      <c r="M9" s="12" t="s">
        <v>70</v>
      </c>
      <c r="N9" s="12">
        <v>1</v>
      </c>
      <c r="O9" s="6"/>
      <c r="P9" s="12" t="s">
        <v>34</v>
      </c>
      <c r="Q9" s="12">
        <v>47</v>
      </c>
      <c r="R9" s="6"/>
    </row>
    <row r="10" spans="1:18" x14ac:dyDescent="0.25">
      <c r="A10"/>
      <c r="B10"/>
      <c r="C10"/>
      <c r="D10"/>
      <c r="E10"/>
      <c r="F10" s="6"/>
      <c r="G10" s="6"/>
      <c r="H10" s="6"/>
      <c r="I10" s="6"/>
      <c r="J10" s="6"/>
      <c r="K10" s="6"/>
      <c r="L10" s="6"/>
      <c r="M10" s="12" t="s">
        <v>71</v>
      </c>
      <c r="N10" s="12">
        <v>1125</v>
      </c>
      <c r="O10" s="6"/>
      <c r="P10" s="12" t="s">
        <v>35</v>
      </c>
      <c r="Q10" s="12">
        <v>111</v>
      </c>
      <c r="R10" s="6"/>
    </row>
    <row r="11" spans="1:18" x14ac:dyDescent="0.25">
      <c r="A11" s="9" t="s">
        <v>28</v>
      </c>
      <c r="B11" s="15">
        <v>2019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12" t="s">
        <v>72</v>
      </c>
      <c r="N11" s="12">
        <v>576</v>
      </c>
      <c r="O11" s="6"/>
      <c r="P11" s="12" t="s">
        <v>36</v>
      </c>
      <c r="Q11" s="12">
        <v>377</v>
      </c>
      <c r="R11" s="6"/>
    </row>
    <row r="12" spans="1:18" x14ac:dyDescent="0.25">
      <c r="A12" s="6" t="s">
        <v>14</v>
      </c>
      <c r="B12" s="6">
        <v>3233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14" t="s">
        <v>73</v>
      </c>
      <c r="N12" s="12">
        <v>67</v>
      </c>
      <c r="O12" s="6"/>
      <c r="P12" s="12" t="s">
        <v>37</v>
      </c>
      <c r="Q12" s="12">
        <v>153</v>
      </c>
      <c r="R12" s="6"/>
    </row>
    <row r="13" spans="1:18" x14ac:dyDescent="0.25">
      <c r="A13" s="6" t="s">
        <v>15</v>
      </c>
      <c r="B13" s="6">
        <v>2604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12" t="s">
        <v>74</v>
      </c>
      <c r="N13" s="12">
        <v>79</v>
      </c>
      <c r="O13" s="6"/>
      <c r="P13" s="12" t="s">
        <v>38</v>
      </c>
      <c r="Q13" s="12">
        <v>678</v>
      </c>
      <c r="R13" s="6"/>
    </row>
    <row r="14" spans="1:18" x14ac:dyDescent="0.25">
      <c r="A14" s="6" t="s">
        <v>105</v>
      </c>
      <c r="B14" s="6">
        <v>2030</v>
      </c>
      <c r="C14" s="6"/>
      <c r="D14" s="6"/>
      <c r="E14" s="6"/>
      <c r="F14" s="6"/>
      <c r="G14" s="6"/>
      <c r="H14" s="6"/>
      <c r="I14" s="6"/>
      <c r="J14" s="6"/>
      <c r="K14" s="6"/>
      <c r="L14" s="6"/>
      <c r="M14" s="12" t="s">
        <v>75</v>
      </c>
      <c r="N14" s="12">
        <v>1</v>
      </c>
      <c r="O14" s="6"/>
      <c r="P14" s="12" t="s">
        <v>39</v>
      </c>
      <c r="Q14" s="12">
        <v>200</v>
      </c>
      <c r="R14" s="6"/>
    </row>
    <row r="15" spans="1:18" x14ac:dyDescent="0.25">
      <c r="A15" s="6" t="s">
        <v>17</v>
      </c>
      <c r="B15" s="6">
        <v>1423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14" t="s">
        <v>76</v>
      </c>
      <c r="N15" s="12">
        <v>49</v>
      </c>
      <c r="O15" s="6"/>
      <c r="P15" s="12" t="s">
        <v>40</v>
      </c>
      <c r="Q15" s="12">
        <v>755</v>
      </c>
      <c r="R15" s="6"/>
    </row>
    <row r="16" spans="1:18" x14ac:dyDescent="0.25">
      <c r="A16" s="6" t="s">
        <v>19</v>
      </c>
      <c r="B16" s="6">
        <v>1268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14" t="s">
        <v>77</v>
      </c>
      <c r="N16" s="12">
        <v>995</v>
      </c>
      <c r="O16" s="6"/>
      <c r="P16" s="12" t="s">
        <v>41</v>
      </c>
      <c r="Q16" s="12">
        <v>196</v>
      </c>
      <c r="R16" s="6"/>
    </row>
    <row r="17" spans="1:18" x14ac:dyDescent="0.25">
      <c r="A17" s="6" t="s">
        <v>102</v>
      </c>
      <c r="B17" s="6">
        <v>1175</v>
      </c>
      <c r="C17" s="6"/>
      <c r="D17" s="6"/>
      <c r="E17" s="6"/>
      <c r="F17" s="6"/>
      <c r="G17" s="6"/>
      <c r="H17" s="6"/>
      <c r="I17" s="6"/>
      <c r="J17" s="6"/>
      <c r="K17" s="6"/>
      <c r="L17" s="6"/>
      <c r="M17" s="14" t="s">
        <v>78</v>
      </c>
      <c r="N17" s="12">
        <v>78</v>
      </c>
      <c r="O17" s="6"/>
      <c r="P17" s="12" t="s">
        <v>42</v>
      </c>
      <c r="Q17" s="12">
        <v>307</v>
      </c>
      <c r="R17" s="6"/>
    </row>
    <row r="18" spans="1:18" x14ac:dyDescent="0.25">
      <c r="A18" s="6" t="s">
        <v>16</v>
      </c>
      <c r="B18" s="6">
        <v>1146</v>
      </c>
      <c r="C18" s="6"/>
      <c r="D18" s="6"/>
      <c r="E18" s="6"/>
      <c r="F18" s="6"/>
      <c r="G18" s="6"/>
      <c r="H18" s="6"/>
      <c r="I18" s="6"/>
      <c r="J18" s="6"/>
      <c r="K18" s="6"/>
      <c r="L18" s="6"/>
      <c r="M18" s="12" t="s">
        <v>79</v>
      </c>
      <c r="N18" s="12">
        <v>327</v>
      </c>
      <c r="O18" s="6"/>
      <c r="P18" s="12" t="s">
        <v>43</v>
      </c>
      <c r="Q18" s="12">
        <v>620</v>
      </c>
      <c r="R18" s="6"/>
    </row>
    <row r="19" spans="1:18" x14ac:dyDescent="0.25">
      <c r="A19" s="6" t="s">
        <v>103</v>
      </c>
      <c r="B19" s="6">
        <v>770</v>
      </c>
      <c r="C19" s="6"/>
      <c r="D19" s="6"/>
      <c r="E19" s="6"/>
      <c r="F19" s="6"/>
      <c r="G19" s="6"/>
      <c r="H19" s="6"/>
      <c r="I19" s="6"/>
      <c r="J19" s="6"/>
      <c r="K19" s="6"/>
      <c r="L19" s="6"/>
      <c r="M19" s="12" t="s">
        <v>80</v>
      </c>
      <c r="N19" s="12">
        <v>85</v>
      </c>
      <c r="O19" s="6"/>
      <c r="P19" s="12" t="s">
        <v>44</v>
      </c>
      <c r="Q19" s="12">
        <v>371</v>
      </c>
      <c r="R19" s="6"/>
    </row>
    <row r="20" spans="1:18" x14ac:dyDescent="0.25">
      <c r="A20" s="6" t="s">
        <v>104</v>
      </c>
      <c r="B20" s="6">
        <v>752</v>
      </c>
      <c r="C20" s="6"/>
      <c r="D20" s="6"/>
      <c r="E20" s="6"/>
      <c r="F20" s="6"/>
      <c r="G20" s="6"/>
      <c r="H20" s="6"/>
      <c r="I20" s="6"/>
      <c r="J20" s="6"/>
      <c r="K20" s="6"/>
      <c r="L20" s="6"/>
      <c r="M20" s="12" t="s">
        <v>81</v>
      </c>
      <c r="N20" s="12">
        <v>21</v>
      </c>
      <c r="O20" s="6"/>
      <c r="P20" s="12" t="s">
        <v>45</v>
      </c>
      <c r="Q20" s="12">
        <v>566</v>
      </c>
      <c r="R20" s="6"/>
    </row>
    <row r="21" spans="1:18" x14ac:dyDescent="0.25">
      <c r="A21" s="6" t="s">
        <v>18</v>
      </c>
      <c r="B21" s="6">
        <v>739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12" t="s">
        <v>82</v>
      </c>
      <c r="N21" s="12">
        <v>341</v>
      </c>
      <c r="O21" s="6"/>
      <c r="P21" s="12" t="s">
        <v>46</v>
      </c>
      <c r="Q21" s="12">
        <v>85</v>
      </c>
      <c r="R21" s="6"/>
    </row>
    <row r="22" spans="1:18" x14ac:dyDescent="0.25">
      <c r="A22" s="16" t="s">
        <v>27</v>
      </c>
      <c r="B22" s="17">
        <f>GETPIVOTDATA("Soma de 2019",$A$3)</f>
        <v>29569</v>
      </c>
      <c r="C22" s="6"/>
      <c r="D22" s="6"/>
      <c r="E22" s="6"/>
      <c r="F22" s="6"/>
      <c r="G22" s="6"/>
      <c r="H22" s="6"/>
      <c r="I22" s="6"/>
      <c r="J22" s="6"/>
      <c r="K22" s="6"/>
      <c r="L22" s="6"/>
      <c r="M22" s="12" t="s">
        <v>83</v>
      </c>
      <c r="N22" s="12">
        <v>4</v>
      </c>
      <c r="O22" s="6"/>
      <c r="P22" s="12" t="s">
        <v>47</v>
      </c>
      <c r="Q22" s="12">
        <v>577</v>
      </c>
      <c r="R22" s="6"/>
    </row>
    <row r="23" spans="1:18" x14ac:dyDescent="0.25">
      <c r="A23" s="6"/>
      <c r="B23" s="8"/>
      <c r="C23" s="6"/>
      <c r="D23" s="6"/>
      <c r="E23" s="6"/>
      <c r="F23" s="6"/>
      <c r="G23" s="6"/>
      <c r="H23" s="6"/>
      <c r="I23" s="6"/>
      <c r="J23" s="6"/>
      <c r="K23" s="6"/>
      <c r="L23" s="6"/>
      <c r="M23" s="12" t="s">
        <v>84</v>
      </c>
      <c r="N23" s="12">
        <v>698</v>
      </c>
      <c r="O23" s="6"/>
      <c r="P23" s="12" t="s">
        <v>48</v>
      </c>
      <c r="Q23" s="12">
        <v>79</v>
      </c>
      <c r="R23" s="6"/>
    </row>
    <row r="24" spans="1:18" ht="75" x14ac:dyDescent="0.25">
      <c r="A24" s="6" t="str">
        <f>A12</f>
        <v>Árvore</v>
      </c>
      <c r="B24" s="19" t="str">
        <f>A13</f>
        <v>Buraco e pavimentação</v>
      </c>
      <c r="C24" s="19" t="str">
        <f>A14</f>
        <v xml:space="preserve">Qualidade de atendimento </v>
      </c>
      <c r="D24" s="19" t="str">
        <f>A15</f>
        <v>Poluição sonora - PSIU</v>
      </c>
      <c r="E24" s="19" t="str">
        <f>A16</f>
        <v>Veículos abandonados</v>
      </c>
      <c r="F24" s="19" t="str">
        <f>A17</f>
        <v>Bilhete único</v>
      </c>
      <c r="G24" s="19" t="str">
        <f>A18</f>
        <v>Drenagem de água de chuva</v>
      </c>
      <c r="H24" s="19" t="str">
        <f>A19</f>
        <v>Estabelecimentos comerciais, indústrias e serviços</v>
      </c>
      <c r="I24" s="19" t="str">
        <f>A20</f>
        <v>IPTU - Imposto Predial e Territorial Urbano</v>
      </c>
      <c r="J24" s="19" t="str">
        <f>A21</f>
        <v>Ponto viciado, entulho e caçamba de entulho</v>
      </c>
      <c r="K24" s="19" t="str">
        <f>A22</f>
        <v>Total Geral</v>
      </c>
      <c r="L24" s="6"/>
      <c r="M24" s="12" t="s">
        <v>85</v>
      </c>
      <c r="N24" s="12">
        <v>0</v>
      </c>
      <c r="O24" s="6"/>
      <c r="P24" s="12" t="s">
        <v>49</v>
      </c>
      <c r="Q24" s="12">
        <v>578</v>
      </c>
      <c r="R24" s="6"/>
    </row>
    <row r="25" spans="1:18" x14ac:dyDescent="0.25">
      <c r="A25" s="6">
        <f>B12</f>
        <v>3233</v>
      </c>
      <c r="B25" s="8">
        <f>B13</f>
        <v>2604</v>
      </c>
      <c r="C25" s="6">
        <f>B14</f>
        <v>2030</v>
      </c>
      <c r="D25" s="6">
        <f>B15</f>
        <v>1423</v>
      </c>
      <c r="E25" s="6">
        <f>B16</f>
        <v>1268</v>
      </c>
      <c r="F25" s="6">
        <f>B17</f>
        <v>1175</v>
      </c>
      <c r="G25" s="6">
        <f>B18</f>
        <v>1146</v>
      </c>
      <c r="H25" s="6">
        <f>B19</f>
        <v>770</v>
      </c>
      <c r="I25" s="6">
        <f>B20</f>
        <v>752</v>
      </c>
      <c r="J25" s="6">
        <f>B21</f>
        <v>739</v>
      </c>
      <c r="K25" s="6"/>
      <c r="L25" s="6"/>
      <c r="M25" s="12" t="s">
        <v>86</v>
      </c>
      <c r="N25" s="12">
        <v>221</v>
      </c>
      <c r="O25" s="6"/>
      <c r="P25" s="12" t="s">
        <v>50</v>
      </c>
      <c r="Q25" s="12">
        <v>581</v>
      </c>
      <c r="R25" s="6"/>
    </row>
    <row r="26" spans="1:18" x14ac:dyDescent="0.25">
      <c r="A26" s="6"/>
      <c r="B26" s="8"/>
      <c r="C26" s="6"/>
      <c r="D26" s="6"/>
      <c r="E26" s="6"/>
      <c r="F26" s="6"/>
      <c r="G26" s="6"/>
      <c r="H26" s="6"/>
      <c r="I26" s="6"/>
      <c r="J26" s="6"/>
      <c r="K26" s="6">
        <f>GETPIVOTDATA("Soma de 2019",$A$3)</f>
        <v>29569</v>
      </c>
      <c r="L26" s="6"/>
      <c r="M26" s="12" t="s">
        <v>87</v>
      </c>
      <c r="N26" s="12">
        <v>19</v>
      </c>
      <c r="O26" s="6"/>
      <c r="P26" s="12" t="s">
        <v>51</v>
      </c>
      <c r="Q26" s="12">
        <v>694</v>
      </c>
      <c r="R26" s="6"/>
    </row>
    <row r="27" spans="1:18" x14ac:dyDescent="0.25">
      <c r="A27" s="6"/>
      <c r="B27" s="8"/>
      <c r="C27" s="6"/>
      <c r="D27" s="6"/>
      <c r="E27" s="6"/>
      <c r="F27" s="6"/>
      <c r="G27" s="6"/>
      <c r="H27" s="6"/>
      <c r="I27" s="6"/>
      <c r="J27" s="6"/>
      <c r="K27" s="6"/>
      <c r="L27" s="6"/>
      <c r="M27" s="14" t="s">
        <v>88</v>
      </c>
      <c r="N27" s="12">
        <v>69</v>
      </c>
      <c r="O27" s="6"/>
      <c r="P27" s="12" t="s">
        <v>52</v>
      </c>
      <c r="Q27" s="12">
        <v>660</v>
      </c>
      <c r="R27" s="6"/>
    </row>
    <row r="28" spans="1:18" x14ac:dyDescent="0.25">
      <c r="A28" s="6"/>
      <c r="B28" s="8"/>
      <c r="C28" s="6"/>
      <c r="D28" s="6"/>
      <c r="E28" s="6"/>
      <c r="F28" s="6"/>
      <c r="G28" s="6"/>
      <c r="H28" s="6"/>
      <c r="I28" s="6"/>
      <c r="J28" s="6"/>
      <c r="K28" s="6"/>
      <c r="L28" s="6"/>
      <c r="M28" s="12" t="s">
        <v>89</v>
      </c>
      <c r="N28" s="12">
        <v>257</v>
      </c>
      <c r="O28" s="6"/>
      <c r="P28" s="12" t="s">
        <v>53</v>
      </c>
      <c r="Q28" s="12">
        <v>275</v>
      </c>
      <c r="R28" s="6"/>
    </row>
    <row r="29" spans="1:18" x14ac:dyDescent="0.25">
      <c r="A29" s="6"/>
      <c r="B29" s="8"/>
      <c r="C29" s="6"/>
      <c r="D29" s="6"/>
      <c r="E29" s="6"/>
      <c r="F29" s="6"/>
      <c r="G29" s="6"/>
      <c r="H29" s="6"/>
      <c r="I29" s="6"/>
      <c r="J29" s="6"/>
      <c r="K29" s="6"/>
      <c r="L29" s="6"/>
      <c r="M29" s="12" t="s">
        <v>90</v>
      </c>
      <c r="N29" s="12">
        <v>937</v>
      </c>
      <c r="O29" s="6"/>
      <c r="P29" s="12" t="s">
        <v>54</v>
      </c>
      <c r="Q29" s="12">
        <v>190</v>
      </c>
      <c r="R29" s="6"/>
    </row>
    <row r="30" spans="1:18" x14ac:dyDescent="0.25">
      <c r="A30" s="6"/>
      <c r="B30" s="8"/>
      <c r="C30" s="6"/>
      <c r="D30" s="6"/>
      <c r="E30" s="6"/>
      <c r="F30" s="6"/>
      <c r="G30" s="6"/>
      <c r="H30" s="6"/>
      <c r="I30" s="6"/>
      <c r="J30" s="6"/>
      <c r="K30" s="6"/>
      <c r="L30" s="6"/>
      <c r="M30" s="12" t="s">
        <v>91</v>
      </c>
      <c r="N30" s="12">
        <v>2912</v>
      </c>
      <c r="O30" s="6"/>
      <c r="P30" s="12" t="s">
        <v>55</v>
      </c>
      <c r="Q30" s="12">
        <v>194</v>
      </c>
      <c r="R30" s="6"/>
    </row>
    <row r="31" spans="1:18" x14ac:dyDescent="0.25">
      <c r="A31" s="6"/>
      <c r="B31" s="8"/>
      <c r="C31" s="6"/>
      <c r="D31" s="6"/>
      <c r="E31" s="6"/>
      <c r="F31" s="6"/>
      <c r="G31" s="6"/>
      <c r="H31" s="6"/>
      <c r="I31" s="6"/>
      <c r="J31" s="6"/>
      <c r="K31" s="6"/>
      <c r="L31" s="6"/>
      <c r="M31" s="12" t="s">
        <v>92</v>
      </c>
      <c r="N31" s="12">
        <v>17</v>
      </c>
      <c r="O31" s="6"/>
      <c r="P31" s="12" t="s">
        <v>56</v>
      </c>
      <c r="Q31" s="12">
        <v>815</v>
      </c>
      <c r="R31" s="6"/>
    </row>
    <row r="32" spans="1:18" x14ac:dyDescent="0.25">
      <c r="A32" s="6"/>
      <c r="B32" s="8"/>
      <c r="C32" s="6"/>
      <c r="D32" s="6"/>
      <c r="E32" s="6"/>
      <c r="F32" s="6"/>
      <c r="G32" s="6"/>
      <c r="H32" s="6"/>
      <c r="I32" s="6"/>
      <c r="J32" s="6"/>
      <c r="K32" s="6"/>
      <c r="L32" s="6"/>
      <c r="M32" s="12" t="s">
        <v>93</v>
      </c>
      <c r="N32" s="12">
        <v>97</v>
      </c>
      <c r="O32" s="6"/>
      <c r="P32" s="12" t="s">
        <v>57</v>
      </c>
      <c r="Q32" s="12">
        <v>410</v>
      </c>
      <c r="R32" s="6"/>
    </row>
    <row r="33" spans="1:18" x14ac:dyDescent="0.25">
      <c r="A33" s="6"/>
      <c r="B33" s="8"/>
      <c r="C33" s="6"/>
      <c r="D33" s="6"/>
      <c r="E33" s="6"/>
      <c r="F33" s="6"/>
      <c r="G33" s="6"/>
      <c r="H33" s="6"/>
      <c r="I33" s="6"/>
      <c r="J33" s="6"/>
      <c r="K33" s="6"/>
      <c r="L33" s="6"/>
      <c r="M33" s="12" t="s">
        <v>94</v>
      </c>
      <c r="N33" s="12">
        <v>178</v>
      </c>
      <c r="O33" s="6"/>
      <c r="P33" s="12" t="s">
        <v>58</v>
      </c>
      <c r="Q33" s="12">
        <v>544</v>
      </c>
      <c r="R33" s="6"/>
    </row>
    <row r="34" spans="1:18" x14ac:dyDescent="0.25">
      <c r="A34" s="6"/>
      <c r="B34" s="8"/>
      <c r="C34" s="6"/>
      <c r="D34" s="6"/>
      <c r="E34" s="6"/>
      <c r="F34" s="6"/>
      <c r="G34" s="6"/>
      <c r="H34" s="6"/>
      <c r="I34" s="6"/>
      <c r="J34" s="6"/>
      <c r="K34" s="6"/>
      <c r="L34" s="6"/>
      <c r="M34" s="12" t="s">
        <v>95</v>
      </c>
      <c r="N34" s="12">
        <v>38</v>
      </c>
      <c r="O34" s="6"/>
      <c r="P34" s="12" t="s">
        <v>59</v>
      </c>
      <c r="Q34" s="12">
        <v>305</v>
      </c>
      <c r="R34" s="6"/>
    </row>
    <row r="35" spans="1:18" x14ac:dyDescent="0.25">
      <c r="A35" s="6"/>
      <c r="B35" s="8"/>
      <c r="C35" s="6"/>
      <c r="D35" s="6"/>
      <c r="E35" s="6"/>
      <c r="F35" s="6"/>
      <c r="G35" s="6"/>
      <c r="H35" s="6"/>
      <c r="I35" s="6"/>
      <c r="J35" s="6"/>
      <c r="K35" s="6"/>
      <c r="L35" s="6"/>
      <c r="M35" s="12" t="s">
        <v>96</v>
      </c>
      <c r="N35" s="12">
        <v>1242</v>
      </c>
      <c r="O35" s="6"/>
      <c r="P35" s="6"/>
      <c r="Q35" s="6"/>
      <c r="R35" s="6"/>
    </row>
    <row r="36" spans="1:18" x14ac:dyDescent="0.25">
      <c r="A36" s="6"/>
      <c r="B36" s="8"/>
      <c r="C36" s="6"/>
      <c r="D36" s="6"/>
      <c r="E36" s="6"/>
      <c r="F36" s="6"/>
      <c r="G36" s="6"/>
      <c r="H36" s="6"/>
      <c r="I36" s="6"/>
      <c r="J36" s="6"/>
      <c r="K36" s="6"/>
      <c r="L36" s="6"/>
      <c r="M36" s="12" t="s">
        <v>97</v>
      </c>
      <c r="N36" s="12">
        <v>2067</v>
      </c>
      <c r="O36" s="6"/>
      <c r="P36" s="6"/>
      <c r="Q36" s="6"/>
      <c r="R36" s="6"/>
    </row>
    <row r="37" spans="1:18" x14ac:dyDescent="0.25">
      <c r="A37" s="6"/>
      <c r="B37" s="8"/>
      <c r="C37" s="6"/>
      <c r="D37" s="6"/>
      <c r="E37" s="6"/>
      <c r="F37" s="6"/>
      <c r="G37" s="6"/>
      <c r="H37" s="6"/>
      <c r="I37" s="6"/>
      <c r="J37" s="6"/>
      <c r="K37" s="6"/>
      <c r="L37" s="6"/>
      <c r="M37" s="12" t="s">
        <v>98</v>
      </c>
      <c r="N37" s="12">
        <v>37</v>
      </c>
      <c r="O37" s="6"/>
      <c r="P37" s="6"/>
      <c r="Q37" s="6"/>
      <c r="R37" s="6"/>
    </row>
    <row r="38" spans="1:18" x14ac:dyDescent="0.25">
      <c r="A38" s="6"/>
      <c r="B38" s="8"/>
      <c r="C38" s="6"/>
      <c r="D38" s="6"/>
      <c r="E38" s="6"/>
      <c r="F38" s="6"/>
      <c r="G38" s="6"/>
      <c r="H38" s="6"/>
      <c r="I38" s="6"/>
      <c r="J38" s="6"/>
      <c r="K38" s="6"/>
      <c r="L38" s="6"/>
      <c r="M38" s="12" t="s">
        <v>29</v>
      </c>
      <c r="N38" s="12">
        <v>504</v>
      </c>
      <c r="O38" s="6"/>
      <c r="P38" s="6"/>
      <c r="Q38" s="6"/>
      <c r="R38" s="6"/>
    </row>
    <row r="39" spans="1:18" x14ac:dyDescent="0.25">
      <c r="A39" s="6"/>
      <c r="B39" s="8"/>
      <c r="C39" s="6"/>
      <c r="D39" s="6"/>
      <c r="E39" s="6"/>
      <c r="F39" s="6"/>
      <c r="G39" s="6"/>
      <c r="H39" s="6"/>
      <c r="I39" s="6"/>
      <c r="J39" s="6"/>
      <c r="K39" s="6"/>
      <c r="L39" s="6"/>
      <c r="M39" s="12" t="s">
        <v>30</v>
      </c>
      <c r="N39" s="12">
        <v>70</v>
      </c>
      <c r="O39" s="6"/>
      <c r="P39" s="6"/>
      <c r="Q39" s="6"/>
      <c r="R39" s="6"/>
    </row>
    <row r="40" spans="1:18" x14ac:dyDescent="0.25">
      <c r="A40" s="6"/>
      <c r="B40" s="8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</row>
    <row r="41" spans="1:18" x14ac:dyDescent="0.25">
      <c r="A41" s="6"/>
      <c r="B41" s="8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</row>
    <row r="42" spans="1:18" x14ac:dyDescent="0.25">
      <c r="A42" s="6"/>
      <c r="B42" s="8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</row>
    <row r="43" spans="1:18" x14ac:dyDescent="0.25">
      <c r="A43" s="6"/>
      <c r="B43" s="8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</row>
    <row r="44" spans="1:18" x14ac:dyDescent="0.25">
      <c r="A44" s="6"/>
      <c r="B44" s="8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</row>
    <row r="45" spans="1:18" x14ac:dyDescent="0.25">
      <c r="A45" s="6"/>
      <c r="B45" s="8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</row>
    <row r="46" spans="1:18" x14ac:dyDescent="0.25">
      <c r="A46" s="6"/>
      <c r="B46" s="8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8</vt:i4>
      </vt:variant>
    </vt:vector>
  </HeadingPairs>
  <TitlesOfParts>
    <vt:vector size="8" baseType="lpstr">
      <vt:lpstr>Texto</vt:lpstr>
      <vt:lpstr>Historico de protocolos</vt:lpstr>
      <vt:lpstr>Atendimentos Anual</vt:lpstr>
      <vt:lpstr>Protocolos anual</vt:lpstr>
      <vt:lpstr>10 assuntos + demandados 2022</vt:lpstr>
      <vt:lpstr>10 subs + demandadas 2022</vt:lpstr>
      <vt:lpstr>10 órgãos + demandados 2022</vt:lpstr>
      <vt:lpstr>Plan4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</dc:creator>
  <cp:lastModifiedBy>Sheila de Fatima Batista Malta</cp:lastModifiedBy>
  <cp:lastPrinted>2018-01-16T17:47:37Z</cp:lastPrinted>
  <dcterms:created xsi:type="dcterms:W3CDTF">2015-01-18T20:40:06Z</dcterms:created>
  <dcterms:modified xsi:type="dcterms:W3CDTF">2023-01-19T17:05:33Z</dcterms:modified>
</cp:coreProperties>
</file>