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Área de Trabalho\iqt janeiro\"/>
    </mc:Choice>
  </mc:AlternateContent>
  <bookViews>
    <workbookView xWindow="0" yWindow="0" windowWidth="28800" windowHeight="12585" tabRatio="923"/>
  </bookViews>
  <sheets>
    <sheet name="Ranking Mensal nov19" sheetId="10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48" i="10" l="1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2" i="10"/>
  <c r="H30" i="10"/>
  <c r="H29" i="10"/>
  <c r="H27" i="10"/>
  <c r="H26" i="10"/>
  <c r="H25" i="10"/>
  <c r="H24" i="10"/>
  <c r="H23" i="10"/>
  <c r="H22" i="10"/>
  <c r="H21" i="10"/>
  <c r="H20" i="10"/>
  <c r="H17" i="10"/>
  <c r="H15" i="10"/>
  <c r="H13" i="10"/>
  <c r="H11" i="10"/>
  <c r="H10" i="10"/>
  <c r="H9" i="10"/>
  <c r="H8" i="10"/>
  <c r="H7" i="10"/>
  <c r="H6" i="10"/>
  <c r="H5" i="10"/>
  <c r="H4" i="10"/>
  <c r="H3" i="10"/>
  <c r="E30" i="10" l="1"/>
  <c r="E11" i="10"/>
  <c r="E35" i="10" l="1"/>
  <c r="E9" i="10"/>
  <c r="E36" i="10"/>
  <c r="E27" i="10"/>
  <c r="E21" i="10"/>
  <c r="E4" i="10"/>
  <c r="E47" i="10"/>
  <c r="E20" i="10"/>
  <c r="E42" i="10"/>
  <c r="E10" i="10"/>
  <c r="E43" i="10"/>
  <c r="E37" i="10"/>
  <c r="E29" i="10"/>
  <c r="E22" i="10"/>
  <c r="E5" i="10"/>
  <c r="E44" i="10"/>
  <c r="E23" i="10"/>
  <c r="E13" i="10"/>
  <c r="E6" i="10"/>
  <c r="E26" i="10"/>
  <c r="E38" i="10"/>
  <c r="E45" i="10"/>
  <c r="E39" i="10"/>
  <c r="E32" i="10"/>
  <c r="E24" i="10"/>
  <c r="E15" i="10"/>
  <c r="E7" i="10"/>
  <c r="E41" i="10"/>
  <c r="E48" i="10"/>
  <c r="E46" i="10"/>
  <c r="E40" i="10"/>
  <c r="E34" i="10"/>
  <c r="E25" i="10"/>
  <c r="E17" i="10"/>
  <c r="E8" i="10"/>
  <c r="I6" i="10" l="1"/>
  <c r="I29" i="10"/>
  <c r="G29" i="10"/>
  <c r="G47" i="10"/>
  <c r="I47" i="10"/>
  <c r="G35" i="10"/>
  <c r="G26" i="10"/>
  <c r="I26" i="10"/>
  <c r="I22" i="10"/>
  <c r="G22" i="10"/>
  <c r="I20" i="10"/>
  <c r="G20" i="10"/>
  <c r="I9" i="10"/>
  <c r="I40" i="10"/>
  <c r="G40" i="10"/>
  <c r="G25" i="10"/>
  <c r="I25" i="10"/>
  <c r="I38" i="10"/>
  <c r="G38" i="10"/>
  <c r="I5" i="10"/>
  <c r="I42" i="10"/>
  <c r="G42" i="10"/>
  <c r="I36" i="10"/>
  <c r="G36" i="10"/>
  <c r="I15" i="10"/>
  <c r="G41" i="10"/>
  <c r="I41" i="10"/>
  <c r="I45" i="10"/>
  <c r="G45" i="10"/>
  <c r="I44" i="10"/>
  <c r="G44" i="10"/>
  <c r="I10" i="10"/>
  <c r="G27" i="10"/>
  <c r="I27" i="10"/>
  <c r="I34" i="10"/>
  <c r="G34" i="10"/>
  <c r="L34" i="10"/>
  <c r="I7" i="10"/>
  <c r="I8" i="10"/>
  <c r="I39" i="10"/>
  <c r="G39" i="10"/>
  <c r="I23" i="10"/>
  <c r="G23" i="10"/>
  <c r="I43" i="10"/>
  <c r="G43" i="10"/>
  <c r="G21" i="10"/>
  <c r="I24" i="10"/>
  <c r="G24" i="10"/>
  <c r="I16" i="10"/>
  <c r="G17" i="10"/>
  <c r="L16" i="10"/>
  <c r="G30" i="10"/>
  <c r="G48" i="10"/>
  <c r="I48" i="10"/>
  <c r="I46" i="10"/>
  <c r="G46" i="10"/>
  <c r="G32" i="10"/>
  <c r="I30" i="10"/>
  <c r="I11" i="10"/>
  <c r="G37" i="10"/>
  <c r="K48" i="10" l="1"/>
  <c r="K23" i="10"/>
  <c r="K46" i="10"/>
  <c r="K26" i="10"/>
  <c r="K44" i="10"/>
  <c r="K36" i="10"/>
  <c r="K47" i="10"/>
  <c r="K30" i="10"/>
  <c r="K43" i="10"/>
  <c r="K39" i="10"/>
  <c r="K25" i="10"/>
  <c r="K27" i="10"/>
  <c r="K41" i="10"/>
  <c r="K22" i="10"/>
  <c r="K29" i="10"/>
  <c r="K24" i="10"/>
  <c r="K16" i="10"/>
  <c r="K34" i="10"/>
  <c r="K45" i="10"/>
  <c r="K42" i="10"/>
  <c r="K40" i="10"/>
  <c r="K20" i="10"/>
  <c r="K38" i="10"/>
  <c r="E3" i="10" l="1"/>
  <c r="L3" i="10" l="1"/>
  <c r="M3" i="10"/>
  <c r="G3" i="10"/>
  <c r="F3" i="10"/>
  <c r="I3" i="10"/>
  <c r="F30" i="10"/>
  <c r="F11" i="10"/>
  <c r="G11" i="10"/>
  <c r="F29" i="10"/>
  <c r="F26" i="10"/>
  <c r="G7" i="10"/>
  <c r="F39" i="10"/>
  <c r="F43" i="10"/>
  <c r="F32" i="10"/>
  <c r="F37" i="10"/>
  <c r="F8" i="10"/>
  <c r="F35" i="10"/>
  <c r="G9" i="10"/>
  <c r="F25" i="10"/>
  <c r="F36" i="10"/>
  <c r="F41" i="10"/>
  <c r="F44" i="10"/>
  <c r="F27" i="10"/>
  <c r="F7" i="10"/>
  <c r="F48" i="10"/>
  <c r="F9" i="10"/>
  <c r="F5" i="10"/>
  <c r="F24" i="10"/>
  <c r="F46" i="10"/>
  <c r="G13" i="10"/>
  <c r="F21" i="10"/>
  <c r="F22" i="10"/>
  <c r="G5" i="10"/>
  <c r="G6" i="10"/>
  <c r="F47" i="10"/>
  <c r="F40" i="10"/>
  <c r="F38" i="10"/>
  <c r="F42" i="10"/>
  <c r="F15" i="10"/>
  <c r="F45" i="10"/>
  <c r="G10" i="10"/>
  <c r="G8" i="10"/>
  <c r="F23" i="10"/>
  <c r="F17" i="10"/>
  <c r="F13" i="10"/>
  <c r="F4" i="10"/>
  <c r="G4" i="10"/>
  <c r="F6" i="10"/>
  <c r="F20" i="10"/>
  <c r="G15" i="10"/>
  <c r="F10" i="10"/>
  <c r="F34" i="10"/>
  <c r="J35" i="10" l="1"/>
  <c r="J3" i="10"/>
  <c r="J37" i="10"/>
  <c r="J28" i="10"/>
  <c r="K3" i="10"/>
  <c r="J23" i="10"/>
  <c r="J44" i="10"/>
  <c r="J47" i="10"/>
  <c r="K11" i="10"/>
  <c r="K7" i="10"/>
  <c r="J41" i="10"/>
  <c r="K5" i="10"/>
  <c r="J34" i="10"/>
  <c r="K15" i="10"/>
  <c r="J29" i="10"/>
  <c r="J38" i="10"/>
  <c r="J45" i="10"/>
  <c r="J16" i="10"/>
  <c r="J48" i="10"/>
  <c r="J26" i="10"/>
  <c r="J9" i="10"/>
  <c r="J39" i="10"/>
  <c r="J40" i="10"/>
  <c r="K9" i="10"/>
  <c r="J30" i="10"/>
  <c r="J27" i="10"/>
  <c r="J25" i="10"/>
  <c r="K10" i="10"/>
  <c r="J10" i="10"/>
  <c r="K8" i="10"/>
  <c r="J6" i="10"/>
  <c r="J43" i="10"/>
  <c r="J22" i="10"/>
  <c r="J24" i="10"/>
  <c r="J42" i="10"/>
  <c r="J15" i="10"/>
  <c r="J20" i="10"/>
  <c r="J8" i="10"/>
  <c r="J46" i="10"/>
  <c r="J36" i="10"/>
  <c r="K6" i="10"/>
  <c r="J11" i="10"/>
  <c r="J7" i="10"/>
  <c r="J5" i="10"/>
</calcChain>
</file>

<file path=xl/sharedStrings.xml><?xml version="1.0" encoding="utf-8"?>
<sst xmlns="http://schemas.openxmlformats.org/spreadsheetml/2006/main" count="133" uniqueCount="87">
  <si>
    <t>IQT Médio do
Sistema de Transporte</t>
  </si>
  <si>
    <t>Empresas</t>
  </si>
  <si>
    <t>Comitê do Sistema de Medição do Desempenho Organizacional - SMDO SPTrans</t>
  </si>
  <si>
    <t xml:space="preserve">Santa Brígida </t>
  </si>
  <si>
    <t xml:space="preserve">Gato Preto </t>
  </si>
  <si>
    <t>Sambaíba</t>
  </si>
  <si>
    <t xml:space="preserve">Sambaíba </t>
  </si>
  <si>
    <t xml:space="preserve">Ambiental  </t>
  </si>
  <si>
    <t>Express</t>
  </si>
  <si>
    <t xml:space="preserve">Express </t>
  </si>
  <si>
    <t xml:space="preserve">Mobibrasil </t>
  </si>
  <si>
    <t xml:space="preserve">Gatusa </t>
  </si>
  <si>
    <t>Transunião</t>
  </si>
  <si>
    <t>Alfa Rodobus</t>
  </si>
  <si>
    <t xml:space="preserve">Escala de Avaliação </t>
  </si>
  <si>
    <t>Ótimo - acima de 93</t>
  </si>
  <si>
    <t>Bom - entre 76 e 92,99</t>
  </si>
  <si>
    <t>Regular - entre 60 e 75,99</t>
  </si>
  <si>
    <t>Ruim - abaixo de 60</t>
  </si>
  <si>
    <t>Pêssego</t>
  </si>
  <si>
    <t>Transwolff</t>
  </si>
  <si>
    <t>A2</t>
  </si>
  <si>
    <t>Transcap</t>
  </si>
  <si>
    <t>Spencer</t>
  </si>
  <si>
    <t>Allibus</t>
  </si>
  <si>
    <t>Movebuss</t>
  </si>
  <si>
    <t>Consórcios/
Empresas</t>
  </si>
  <si>
    <t xml:space="preserve">Transppass </t>
  </si>
  <si>
    <t>Norte Buss</t>
  </si>
  <si>
    <t>Upbus</t>
  </si>
  <si>
    <t>KBPX</t>
  </si>
  <si>
    <t>Via Sudeste</t>
  </si>
  <si>
    <t>Grajaú</t>
  </si>
  <si>
    <t>Metrópole</t>
  </si>
  <si>
    <t>Campo Belo</t>
  </si>
  <si>
    <t>Passageiros Transportados - Mês</t>
  </si>
  <si>
    <t>IQT por Consórcio / Empresa</t>
  </si>
  <si>
    <t>Classificação no Sistema de Transporte (Empresa)</t>
  </si>
  <si>
    <t>Classificação no Sistema de Transporte (Consórcio)</t>
  </si>
  <si>
    <t>Consórcio Bandeirante</t>
  </si>
  <si>
    <t>RVTrans</t>
  </si>
  <si>
    <t>Consórcio Transvida</t>
  </si>
  <si>
    <t>Kuba</t>
  </si>
  <si>
    <t>Consórcio KBPX</t>
  </si>
  <si>
    <t>Consórcio Transnoroeste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</si>
  <si>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</si>
  <si>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</si>
  <si>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</si>
  <si>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</si>
  <si>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</si>
  <si>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</si>
  <si>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</si>
  <si>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</si>
  <si>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</si>
  <si>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AR0</t>
  </si>
  <si>
    <t>AR1</t>
  </si>
  <si>
    <t>AR2</t>
  </si>
  <si>
    <t>AR3</t>
  </si>
  <si>
    <t>AR4</t>
  </si>
  <si>
    <t>AR5</t>
  </si>
  <si>
    <t>AR6</t>
  </si>
  <si>
    <t>AR7</t>
  </si>
  <si>
    <t>AR8</t>
  </si>
  <si>
    <t>AR9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</si>
  <si>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</si>
  <si>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</si>
  <si>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</si>
  <si>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</si>
  <si>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</si>
  <si>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</si>
  <si>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</si>
  <si>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</si>
  <si>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</si>
  <si>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</si>
  <si>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</si>
  <si>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</si>
  <si>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</si>
  <si>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ESTRUTURAL</t>
  </si>
  <si>
    <t>DISTRIBUIÇÃO</t>
  </si>
  <si>
    <t>ARTICULAÇÃO
 REGIONAL</t>
  </si>
  <si>
    <t>Classificação no Regime de Contratação
(Consórcio)</t>
  </si>
  <si>
    <t>Classificação no Regime de Contratação
(Empresa)</t>
  </si>
  <si>
    <t>IQT Médio por Lote</t>
  </si>
  <si>
    <t>Lote</t>
  </si>
  <si>
    <t>IQT por Empresa</t>
  </si>
  <si>
    <t>Grupo</t>
  </si>
  <si>
    <t>Décimo Oitavo Ciclo de Avaliação - Novembro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</si>
</sst>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1" fontId="2" fillId="0" borderId="0" xfId="0" applyNumberFormat="1" applyFont="1"/>
    <xf numFmtId="39" fontId="2" fillId="0" borderId="0" xfId="0" applyNumberFormat="1" applyFont="1"/>
    <xf numFmtId="2" fontId="2" fillId="0" borderId="0" xfId="0" applyNumberFormat="1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4" fillId="0" borderId="0" xfId="0" applyFont="1"/>
    <xf numFmtId="0" fontId="2" fillId="5" borderId="0" xfId="0" applyFont="1" applyFill="1"/>
    <xf numFmtId="0" fontId="2" fillId="7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0" xfId="0" applyFont="1" applyFill="1"/>
    <xf numFmtId="0" fontId="6" fillId="0" borderId="0" xfId="0" applyFont="1"/>
    <xf numFmtId="0" fontId="8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2" fontId="8" fillId="6" borderId="2" xfId="0" applyNumberFormat="1" applyFont="1" applyFill="1" applyBorder="1" applyAlignment="1">
      <alignment horizontal="center" vertical="center" wrapText="1"/>
    </xf>
    <xf numFmtId="3" fontId="8" fillId="8" borderId="2" xfId="0" applyNumberFormat="1" applyFont="1" applyFill="1" applyBorder="1" applyAlignment="1">
      <alignment horizontal="center" vertical="center" wrapText="1"/>
    </xf>
    <xf numFmtId="37" fontId="8" fillId="8" borderId="2" xfId="1" applyNumberFormat="1" applyFont="1" applyFill="1" applyBorder="1" applyAlignment="1">
      <alignment horizontal="center" vertical="center" wrapText="1"/>
    </xf>
    <xf numFmtId="37" fontId="8" fillId="8" borderId="2" xfId="0" applyNumberFormat="1" applyFont="1" applyFill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37" fontId="8" fillId="8" borderId="4" xfId="0" applyNumberFormat="1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center" vertical="center" wrapText="1"/>
    </xf>
    <xf numFmtId="2" fontId="8" fillId="6" borderId="6" xfId="0" applyNumberFormat="1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" fontId="8" fillId="6" borderId="6" xfId="0" applyNumberFormat="1" applyFont="1" applyFill="1" applyBorder="1" applyAlignment="1">
      <alignment horizontal="center" vertical="center" wrapText="1"/>
    </xf>
    <xf numFmtId="37" fontId="8" fillId="8" borderId="4" xfId="0" applyNumberFormat="1" applyFont="1" applyFill="1" applyBorder="1" applyAlignment="1">
      <alignment horizontal="center" vertical="center" wrapText="1"/>
    </xf>
    <xf numFmtId="37" fontId="8" fillId="8" borderId="6" xfId="0" applyNumberFormat="1" applyFont="1" applyFill="1" applyBorder="1" applyAlignment="1">
      <alignment horizontal="center" vertical="center" wrapText="1"/>
    </xf>
    <xf numFmtId="39" fontId="7" fillId="4" borderId="4" xfId="1" applyNumberFormat="1" applyFont="1" applyFill="1" applyBorder="1" applyAlignment="1">
      <alignment horizontal="center" vertical="center" wrapText="1"/>
    </xf>
    <xf numFmtId="39" fontId="7" fillId="4" borderId="5" xfId="1" applyNumberFormat="1" applyFont="1" applyFill="1" applyBorder="1" applyAlignment="1">
      <alignment horizontal="center" vertical="center" wrapText="1"/>
    </xf>
    <xf numFmtId="39" fontId="7" fillId="4" borderId="9" xfId="1" applyNumberFormat="1" applyFont="1" applyFill="1" applyBorder="1" applyAlignment="1">
      <alignment horizontal="center" vertical="center" wrapText="1"/>
    </xf>
    <xf numFmtId="39" fontId="7" fillId="4" borderId="10" xfId="1" applyNumberFormat="1" applyFont="1" applyFill="1" applyBorder="1" applyAlignment="1">
      <alignment horizontal="center" vertical="center" wrapText="1"/>
    </xf>
    <xf numFmtId="39" fontId="7" fillId="4" borderId="11" xfId="1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2" fontId="8" fillId="6" borderId="5" xfId="0" applyNumberFormat="1" applyFont="1" applyFill="1" applyBorder="1" applyAlignment="1">
      <alignment horizontal="center" vertical="center" wrapText="1"/>
    </xf>
    <xf numFmtId="1" fontId="8" fillId="6" borderId="5" xfId="0" applyNumberFormat="1" applyFont="1" applyFill="1" applyBorder="1" applyAlignment="1">
      <alignment horizontal="center" vertical="center" wrapText="1"/>
    </xf>
    <xf numFmtId="37" fontId="8" fillId="8" borderId="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37" fontId="8" fillId="8" borderId="4" xfId="1" applyNumberFormat="1" applyFont="1" applyFill="1" applyBorder="1" applyAlignment="1">
      <alignment horizontal="center" vertical="center" wrapText="1"/>
    </xf>
    <xf numFmtId="37" fontId="8" fillId="8" borderId="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14"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Light16"/>
  <colors>
    <mruColors>
      <color rgb="FFEBF9F1"/>
      <color rgb="FFFEF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566211</xdr:colOff>
      <xdr:row>48</xdr:row>
      <xdr:rowOff>19051</xdr:rowOff>
    </xdr:from>
    <xdr:to>
      <xdr:col>12</xdr:col>
      <xdr:colOff>1356786</xdr:colOff>
      <xdr:row>52</xdr:row>
      <xdr:rowOff>9526</xdr:rowOff>
    </xdr:to>
    <xdr:pic>
      <xdr:nvPicPr>
        <xdr:cNvPr id="2" name="Picture 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53411" y="9896476"/>
          <a:ext cx="2152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driana\INDICADORES\C&#225;lculo%20indicadores%20conferido\SISTEMA\IQT_Sistema_Novembro_19%20por%20lote%20sepa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QA"/>
      <sheetName val="IRS "/>
      <sheetName val="IRO"/>
      <sheetName val="IQF"/>
      <sheetName val="IPP"/>
      <sheetName val="IOP"/>
      <sheetName val="ITDA"/>
      <sheetName val="ICV"/>
      <sheetName val="IQT"/>
    </sheetNames>
    <sheetDataSet>
      <sheetData sheetId="0"/>
      <sheetData sheetId="1">
        <row r="6">
          <cell r="L6">
            <v>8700502</v>
          </cell>
        </row>
        <row r="7">
          <cell r="L7">
            <v>1288475</v>
          </cell>
        </row>
        <row r="8">
          <cell r="L8">
            <v>8281436</v>
          </cell>
        </row>
        <row r="9">
          <cell r="L9">
            <v>9851828</v>
          </cell>
        </row>
        <row r="10">
          <cell r="L10">
            <v>6449197</v>
          </cell>
        </row>
        <row r="11">
          <cell r="L11">
            <v>6412904</v>
          </cell>
        </row>
        <row r="12">
          <cell r="L12">
            <v>7158618</v>
          </cell>
        </row>
        <row r="13">
          <cell r="L13">
            <v>7490232</v>
          </cell>
        </row>
        <row r="14">
          <cell r="L14">
            <v>7716668</v>
          </cell>
        </row>
        <row r="16">
          <cell r="L16">
            <v>3955200</v>
          </cell>
        </row>
        <row r="18">
          <cell r="L18">
            <v>3219150</v>
          </cell>
        </row>
        <row r="33">
          <cell r="L33">
            <v>2632242</v>
          </cell>
        </row>
        <row r="36">
          <cell r="L36">
            <v>2891712</v>
          </cell>
        </row>
        <row r="37">
          <cell r="L37">
            <v>353373</v>
          </cell>
        </row>
        <row r="38">
          <cell r="L38">
            <v>9247588</v>
          </cell>
        </row>
        <row r="39">
          <cell r="L39">
            <v>7925602</v>
          </cell>
        </row>
        <row r="40">
          <cell r="L40">
            <v>7532269</v>
          </cell>
        </row>
        <row r="41">
          <cell r="L41">
            <v>4513533</v>
          </cell>
        </row>
        <row r="42">
          <cell r="L42">
            <v>2059922</v>
          </cell>
        </row>
        <row r="43">
          <cell r="L43">
            <v>3482219</v>
          </cell>
        </row>
        <row r="45">
          <cell r="L45">
            <v>4248126</v>
          </cell>
        </row>
        <row r="46">
          <cell r="L46">
            <v>3072987</v>
          </cell>
        </row>
        <row r="48">
          <cell r="L48">
            <v>3484127</v>
          </cell>
        </row>
        <row r="63">
          <cell r="L63">
            <v>9878018</v>
          </cell>
        </row>
        <row r="64">
          <cell r="L64">
            <v>2003800</v>
          </cell>
        </row>
        <row r="65">
          <cell r="L65">
            <v>6602193</v>
          </cell>
        </row>
        <row r="66">
          <cell r="L66">
            <v>1932336</v>
          </cell>
        </row>
        <row r="67">
          <cell r="L67">
            <v>8319674</v>
          </cell>
        </row>
        <row r="68">
          <cell r="L68">
            <v>1688405</v>
          </cell>
        </row>
        <row r="69">
          <cell r="L69">
            <v>7825722</v>
          </cell>
        </row>
        <row r="70">
          <cell r="L70">
            <v>12597560</v>
          </cell>
        </row>
        <row r="71">
          <cell r="L71">
            <v>1583492</v>
          </cell>
        </row>
        <row r="72">
          <cell r="L72">
            <v>8690986</v>
          </cell>
        </row>
        <row r="73">
          <cell r="L73">
            <v>7311024</v>
          </cell>
        </row>
        <row r="74">
          <cell r="L74">
            <v>10841592</v>
          </cell>
        </row>
        <row r="75">
          <cell r="L75">
            <v>8848625</v>
          </cell>
        </row>
        <row r="76">
          <cell r="L76">
            <v>3545593</v>
          </cell>
        </row>
        <row r="77">
          <cell r="L77">
            <v>2347126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7">
          <cell r="M7">
            <v>78.17</v>
          </cell>
        </row>
        <row r="8">
          <cell r="M8">
            <v>90.72</v>
          </cell>
        </row>
        <row r="9">
          <cell r="M9">
            <v>79.89</v>
          </cell>
        </row>
        <row r="10">
          <cell r="M10">
            <v>63.22</v>
          </cell>
        </row>
        <row r="11">
          <cell r="M11">
            <v>74.47</v>
          </cell>
        </row>
        <row r="12">
          <cell r="M12">
            <v>72.06</v>
          </cell>
        </row>
        <row r="13">
          <cell r="M13">
            <v>73.31</v>
          </cell>
        </row>
        <row r="14">
          <cell r="M14">
            <v>66.03</v>
          </cell>
        </row>
        <row r="15">
          <cell r="M15">
            <v>90.47</v>
          </cell>
        </row>
        <row r="17">
          <cell r="M17">
            <v>74.290000000000006</v>
          </cell>
        </row>
        <row r="19">
          <cell r="M19">
            <v>85.58</v>
          </cell>
        </row>
        <row r="21">
          <cell r="M21">
            <v>66.3</v>
          </cell>
        </row>
        <row r="24">
          <cell r="M24">
            <v>77.03</v>
          </cell>
        </row>
        <row r="25">
          <cell r="M25">
            <v>86.53</v>
          </cell>
        </row>
        <row r="26">
          <cell r="M26">
            <v>69.819999999999993</v>
          </cell>
        </row>
        <row r="27">
          <cell r="M27">
            <v>76.45</v>
          </cell>
        </row>
        <row r="28">
          <cell r="M28">
            <v>73.02</v>
          </cell>
        </row>
        <row r="29">
          <cell r="M29">
            <v>72.010000000000005</v>
          </cell>
        </row>
        <row r="30">
          <cell r="M30">
            <v>71.75</v>
          </cell>
        </row>
        <row r="31">
          <cell r="M31">
            <v>83.41</v>
          </cell>
        </row>
        <row r="33">
          <cell r="M33">
            <v>86.82</v>
          </cell>
        </row>
        <row r="34">
          <cell r="M34">
            <v>83.23</v>
          </cell>
        </row>
        <row r="36">
          <cell r="M36">
            <v>72.09</v>
          </cell>
        </row>
        <row r="38">
          <cell r="M38">
            <v>75.39</v>
          </cell>
        </row>
        <row r="39">
          <cell r="M39">
            <v>74.95</v>
          </cell>
        </row>
        <row r="40">
          <cell r="M40">
            <v>78.2</v>
          </cell>
        </row>
        <row r="41">
          <cell r="M41">
            <v>75.44</v>
          </cell>
        </row>
        <row r="42">
          <cell r="M42">
            <v>58.23</v>
          </cell>
        </row>
        <row r="43">
          <cell r="M43">
            <v>87.16</v>
          </cell>
        </row>
        <row r="44">
          <cell r="M44">
            <v>59.88</v>
          </cell>
        </row>
        <row r="45">
          <cell r="M45">
            <v>72.900000000000006</v>
          </cell>
        </row>
        <row r="46">
          <cell r="M46">
            <v>45.4</v>
          </cell>
        </row>
        <row r="47">
          <cell r="M47">
            <v>69.16</v>
          </cell>
        </row>
        <row r="48">
          <cell r="M48">
            <v>51.36</v>
          </cell>
        </row>
        <row r="49">
          <cell r="M49">
            <v>66.89</v>
          </cell>
        </row>
        <row r="50">
          <cell r="M50">
            <v>69.8</v>
          </cell>
        </row>
        <row r="51">
          <cell r="M51">
            <v>73.8</v>
          </cell>
        </row>
        <row r="52">
          <cell r="M52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80" zoomScaleNormal="80" workbookViewId="0">
      <selection activeCell="A2" sqref="A2"/>
    </sheetView>
  </sheetViews>
  <sheetFormatPr defaultColWidth="18.85546875" defaultRowHeight="19.5" customHeight="1" x14ac:dyDescent="0.2"/>
  <cols>
    <col min="1" max="1" width="14.140625" style="1" customWidth="1"/>
    <col min="2" max="2" width="8.7109375" style="13" customWidth="1"/>
    <col min="3" max="3" width="15.7109375" style="1" customWidth="1"/>
    <col min="4" max="4" width="23.140625" style="1" customWidth="1"/>
    <col min="5" max="5" width="20.42578125" style="1" customWidth="1"/>
    <col min="6" max="6" width="16.85546875" style="1" customWidth="1"/>
    <col min="7" max="7" width="12.7109375" style="1" customWidth="1"/>
    <col min="8" max="8" width="20.140625" style="1" customWidth="1"/>
    <col min="9" max="9" width="21" style="1" customWidth="1"/>
    <col min="10" max="11" width="12.7109375" style="1" customWidth="1"/>
    <col min="12" max="13" width="20.42578125" style="1" customWidth="1"/>
    <col min="14" max="16" width="18.85546875" style="1" customWidth="1"/>
    <col min="17" max="16384" width="18.85546875" style="1"/>
  </cols>
  <sheetData>
    <row r="1" spans="1:15" ht="12.75" x14ac:dyDescent="0.2">
      <c r="A1" s="28" t="s">
        <v>86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5" ht="75" x14ac:dyDescent="0.2">
      <c r="A2" s="16" t="s">
        <v>85</v>
      </c>
      <c r="B2" s="16" t="s">
        <v>83</v>
      </c>
      <c r="C2" s="16" t="s">
        <v>26</v>
      </c>
      <c r="D2" s="16" t="s">
        <v>1</v>
      </c>
      <c r="E2" s="16" t="s">
        <v>84</v>
      </c>
      <c r="F2" s="16" t="s">
        <v>37</v>
      </c>
      <c r="G2" s="16" t="s">
        <v>81</v>
      </c>
      <c r="H2" s="17" t="s">
        <v>35</v>
      </c>
      <c r="I2" s="16" t="s">
        <v>36</v>
      </c>
      <c r="J2" s="16" t="s">
        <v>38</v>
      </c>
      <c r="K2" s="16" t="s">
        <v>80</v>
      </c>
      <c r="L2" s="16" t="s">
        <v>82</v>
      </c>
      <c r="M2" s="18" t="s">
        <v>0</v>
      </c>
    </row>
    <row r="3" spans="1:15" ht="15" x14ac:dyDescent="0.2">
      <c r="A3" s="31" t="s">
        <v>77</v>
      </c>
      <c r="B3" s="34" t="s">
        <v>45</v>
      </c>
      <c r="C3" s="36" t="s">
        <v>39</v>
      </c>
      <c r="D3" s="15" t="s">
        <v>3</v>
      </c>
      <c r="E3" s="19">
        <f>[1]IQT!$M$7</f>
        <v>78.17</v>
      </c>
      <c r="F3" s="20">
        <f>RANK(E3,$E$3:$E$48)</f>
        <v>11</v>
      </c>
      <c r="G3" s="20">
        <f>RANK(E3,$E$3:$E$15)</f>
        <v>5</v>
      </c>
      <c r="H3" s="20">
        <f>'[1]IRS '!$L$6</f>
        <v>8700502</v>
      </c>
      <c r="I3" s="38">
        <f>SUMPRODUCT(E3:E4,H3:H4)/SUM(H3:H4)</f>
        <v>79.788820550893249</v>
      </c>
      <c r="J3" s="40">
        <f>RANK(I3,$I$3:$I$48)</f>
        <v>7</v>
      </c>
      <c r="K3" s="42">
        <f>RANK(I3,$I$3:$I$15)</f>
        <v>4</v>
      </c>
      <c r="L3" s="44">
        <f>SUMPRODUCT(E3:E15,H3:H15)/SUM(H3:H15)</f>
        <v>75.30268921651161</v>
      </c>
      <c r="M3" s="46">
        <f>SUMPRODUCT(E3:E48,H3:H48)/SUM(H3:H48)</f>
        <v>72.151800119264351</v>
      </c>
    </row>
    <row r="4" spans="1:15" ht="15" x14ac:dyDescent="0.2">
      <c r="A4" s="32"/>
      <c r="B4" s="35"/>
      <c r="C4" s="37"/>
      <c r="D4" s="15" t="s">
        <v>4</v>
      </c>
      <c r="E4" s="19">
        <f>[1]IQT!$M$8</f>
        <v>90.72</v>
      </c>
      <c r="F4" s="20">
        <f>RANK(E4,$E$3:$E$48)</f>
        <v>1</v>
      </c>
      <c r="G4" s="20">
        <f t="shared" ref="G4:G15" si="0">RANK(E4,$E$3:$E$15)</f>
        <v>1</v>
      </c>
      <c r="H4" s="20">
        <f>'[1]IRS '!$L$7</f>
        <v>1288475</v>
      </c>
      <c r="I4" s="39"/>
      <c r="J4" s="41"/>
      <c r="K4" s="43"/>
      <c r="L4" s="45"/>
      <c r="M4" s="47"/>
    </row>
    <row r="5" spans="1:15" ht="15" x14ac:dyDescent="0.2">
      <c r="A5" s="32"/>
      <c r="B5" s="24" t="s">
        <v>46</v>
      </c>
      <c r="C5" s="15" t="s">
        <v>5</v>
      </c>
      <c r="D5" s="15" t="s">
        <v>6</v>
      </c>
      <c r="E5" s="19">
        <f>[1]IQT!$M$9</f>
        <v>79.89</v>
      </c>
      <c r="F5" s="20">
        <f t="shared" ref="F5:F48" si="1">RANK(E5,$E$3:$E$48)</f>
        <v>9</v>
      </c>
      <c r="G5" s="20">
        <f t="shared" si="0"/>
        <v>4</v>
      </c>
      <c r="H5" s="20">
        <f>'[1]IRS '!$L$8</f>
        <v>8281436</v>
      </c>
      <c r="I5" s="19">
        <f>+E5</f>
        <v>79.89</v>
      </c>
      <c r="J5" s="23">
        <f t="shared" ref="J5:J11" si="2">RANK(I5,$I$3:$I$48)</f>
        <v>6</v>
      </c>
      <c r="K5" s="21">
        <f>RANK(I5,$I$3:$I$15)</f>
        <v>3</v>
      </c>
      <c r="L5" s="45"/>
      <c r="M5" s="47"/>
    </row>
    <row r="6" spans="1:15" ht="15" x14ac:dyDescent="0.2">
      <c r="A6" s="32"/>
      <c r="B6" s="24" t="s">
        <v>47</v>
      </c>
      <c r="C6" s="26" t="s">
        <v>33</v>
      </c>
      <c r="D6" s="26" t="s">
        <v>33</v>
      </c>
      <c r="E6" s="19">
        <f>[1]IQT!$M$10</f>
        <v>63.22</v>
      </c>
      <c r="F6" s="20">
        <f t="shared" si="1"/>
        <v>34</v>
      </c>
      <c r="G6" s="20">
        <f t="shared" si="0"/>
        <v>11</v>
      </c>
      <c r="H6" s="20">
        <f>'[1]IRS '!$L$9</f>
        <v>9851828</v>
      </c>
      <c r="I6" s="19">
        <f t="shared" ref="I6:I9" si="3">+E6</f>
        <v>63.22</v>
      </c>
      <c r="J6" s="23">
        <f t="shared" si="2"/>
        <v>28</v>
      </c>
      <c r="K6" s="21">
        <f t="shared" ref="K6:K10" si="4">RANK(I6,$I$3:$I$15)</f>
        <v>9</v>
      </c>
      <c r="L6" s="45"/>
      <c r="M6" s="47"/>
    </row>
    <row r="7" spans="1:15" ht="15" x14ac:dyDescent="0.2">
      <c r="A7" s="32"/>
      <c r="B7" s="24" t="s">
        <v>48</v>
      </c>
      <c r="C7" s="15" t="s">
        <v>31</v>
      </c>
      <c r="D7" s="15" t="s">
        <v>31</v>
      </c>
      <c r="E7" s="19">
        <f>[1]IQT!$M$11</f>
        <v>74.47</v>
      </c>
      <c r="F7" s="20">
        <f t="shared" si="1"/>
        <v>18</v>
      </c>
      <c r="G7" s="20">
        <f t="shared" si="0"/>
        <v>6</v>
      </c>
      <c r="H7" s="20">
        <f>'[1]IRS '!$L$10</f>
        <v>6449197</v>
      </c>
      <c r="I7" s="19">
        <f t="shared" si="3"/>
        <v>74.47</v>
      </c>
      <c r="J7" s="23">
        <f t="shared" si="2"/>
        <v>14</v>
      </c>
      <c r="K7" s="21">
        <f t="shared" si="4"/>
        <v>5</v>
      </c>
      <c r="L7" s="45"/>
      <c r="M7" s="47"/>
    </row>
    <row r="8" spans="1:15" ht="15" x14ac:dyDescent="0.2">
      <c r="A8" s="32"/>
      <c r="B8" s="24" t="s">
        <v>49</v>
      </c>
      <c r="C8" s="15" t="s">
        <v>10</v>
      </c>
      <c r="D8" s="15" t="s">
        <v>10</v>
      </c>
      <c r="E8" s="19">
        <f>[1]IQT!$M$12</f>
        <v>72.06</v>
      </c>
      <c r="F8" s="20">
        <f t="shared" si="1"/>
        <v>25</v>
      </c>
      <c r="G8" s="20">
        <f t="shared" si="0"/>
        <v>9</v>
      </c>
      <c r="H8" s="20">
        <f>'[1]IRS '!$L$11</f>
        <v>6412904</v>
      </c>
      <c r="I8" s="19">
        <f t="shared" si="3"/>
        <v>72.06</v>
      </c>
      <c r="J8" s="23">
        <f t="shared" si="2"/>
        <v>19</v>
      </c>
      <c r="K8" s="21">
        <f t="shared" si="4"/>
        <v>7</v>
      </c>
      <c r="L8" s="45"/>
      <c r="M8" s="47"/>
    </row>
    <row r="9" spans="1:15" ht="15" x14ac:dyDescent="0.2">
      <c r="A9" s="32"/>
      <c r="B9" s="24" t="s">
        <v>50</v>
      </c>
      <c r="C9" s="15" t="s">
        <v>32</v>
      </c>
      <c r="D9" s="15" t="s">
        <v>32</v>
      </c>
      <c r="E9" s="19">
        <f>[1]IQT!$M$13</f>
        <v>73.31</v>
      </c>
      <c r="F9" s="20">
        <f t="shared" si="1"/>
        <v>21</v>
      </c>
      <c r="G9" s="20">
        <f t="shared" si="0"/>
        <v>8</v>
      </c>
      <c r="H9" s="20">
        <f>'[1]IRS '!$L$12</f>
        <v>7158618</v>
      </c>
      <c r="I9" s="19">
        <f t="shared" si="3"/>
        <v>73.31</v>
      </c>
      <c r="J9" s="23">
        <f t="shared" si="2"/>
        <v>16</v>
      </c>
      <c r="K9" s="21">
        <f t="shared" si="4"/>
        <v>6</v>
      </c>
      <c r="L9" s="45"/>
      <c r="M9" s="47"/>
      <c r="N9" s="3"/>
    </row>
    <row r="10" spans="1:15" ht="15" x14ac:dyDescent="0.2">
      <c r="A10" s="32"/>
      <c r="B10" s="24" t="s">
        <v>51</v>
      </c>
      <c r="C10" s="15" t="s">
        <v>33</v>
      </c>
      <c r="D10" s="15" t="s">
        <v>33</v>
      </c>
      <c r="E10" s="19">
        <f>[1]IQT!$M$14</f>
        <v>66.03</v>
      </c>
      <c r="F10" s="20">
        <f t="shared" si="1"/>
        <v>33</v>
      </c>
      <c r="G10" s="20">
        <f t="shared" si="0"/>
        <v>10</v>
      </c>
      <c r="H10" s="20">
        <f>'[1]IRS '!$L$13</f>
        <v>7490232</v>
      </c>
      <c r="I10" s="19">
        <f>+E10</f>
        <v>66.03</v>
      </c>
      <c r="J10" s="23">
        <f t="shared" si="2"/>
        <v>27</v>
      </c>
      <c r="K10" s="21">
        <f t="shared" si="4"/>
        <v>8</v>
      </c>
      <c r="L10" s="45"/>
      <c r="M10" s="47"/>
    </row>
    <row r="11" spans="1:15" ht="15" x14ac:dyDescent="0.2">
      <c r="A11" s="32"/>
      <c r="B11" s="49" t="s">
        <v>52</v>
      </c>
      <c r="C11" s="36" t="s">
        <v>41</v>
      </c>
      <c r="D11" s="15" t="s">
        <v>34</v>
      </c>
      <c r="E11" s="19">
        <f>[1]IQT!$M$15</f>
        <v>90.47</v>
      </c>
      <c r="F11" s="20">
        <f>RANK(E11,$E$3:$E$48)</f>
        <v>2</v>
      </c>
      <c r="G11" s="20">
        <f>RANK(E11,$E$3:$E$15)</f>
        <v>2</v>
      </c>
      <c r="H11" s="20">
        <f>'[1]IRS '!$L$14</f>
        <v>7716668</v>
      </c>
      <c r="I11" s="38">
        <f>SUMPRODUCT(E11:E14,H11:H14)/SUM(H11:H14)</f>
        <v>84.987147041073456</v>
      </c>
      <c r="J11" s="40">
        <f t="shared" si="2"/>
        <v>4</v>
      </c>
      <c r="K11" s="42">
        <f>RANK(I11,$I$3:$I$15)</f>
        <v>2</v>
      </c>
      <c r="L11" s="45"/>
      <c r="M11" s="47"/>
    </row>
    <row r="12" spans="1:15" ht="15" x14ac:dyDescent="0.25">
      <c r="A12" s="32"/>
      <c r="B12" s="50"/>
      <c r="C12" s="52"/>
      <c r="D12" s="15" t="s">
        <v>7</v>
      </c>
      <c r="E12"/>
      <c r="F12" s="20"/>
      <c r="G12" s="20"/>
      <c r="H12" s="20"/>
      <c r="I12" s="53"/>
      <c r="J12" s="54"/>
      <c r="K12" s="55"/>
      <c r="L12" s="45"/>
      <c r="M12" s="47"/>
    </row>
    <row r="13" spans="1:15" ht="15" x14ac:dyDescent="0.2">
      <c r="A13" s="32"/>
      <c r="B13" s="50"/>
      <c r="C13" s="52"/>
      <c r="D13" s="15" t="s">
        <v>27</v>
      </c>
      <c r="E13" s="19">
        <f>[1]IQT!$M$17</f>
        <v>74.290000000000006</v>
      </c>
      <c r="F13" s="20">
        <f t="shared" si="1"/>
        <v>19</v>
      </c>
      <c r="G13" s="20">
        <f t="shared" si="0"/>
        <v>7</v>
      </c>
      <c r="H13" s="20">
        <f>'[1]IRS '!$L$16</f>
        <v>3955200</v>
      </c>
      <c r="I13" s="53"/>
      <c r="J13" s="54"/>
      <c r="K13" s="55"/>
      <c r="L13" s="45"/>
      <c r="M13" s="47"/>
      <c r="O13" s="4"/>
    </row>
    <row r="14" spans="1:15" ht="15" x14ac:dyDescent="0.25">
      <c r="A14" s="32"/>
      <c r="B14" s="51"/>
      <c r="C14" s="37"/>
      <c r="D14" s="15" t="s">
        <v>40</v>
      </c>
      <c r="E14"/>
      <c r="F14" s="20"/>
      <c r="G14" s="20"/>
      <c r="H14" s="20"/>
      <c r="I14" s="39"/>
      <c r="J14" s="41"/>
      <c r="K14" s="43"/>
      <c r="L14" s="45"/>
      <c r="M14" s="47"/>
    </row>
    <row r="15" spans="1:15" ht="15" x14ac:dyDescent="0.2">
      <c r="A15" s="33"/>
      <c r="B15" s="24" t="s">
        <v>53</v>
      </c>
      <c r="C15" s="15" t="s">
        <v>11</v>
      </c>
      <c r="D15" s="15" t="s">
        <v>11</v>
      </c>
      <c r="E15" s="19">
        <f>[1]IQT!$M$19</f>
        <v>85.58</v>
      </c>
      <c r="F15" s="20">
        <f t="shared" si="1"/>
        <v>6</v>
      </c>
      <c r="G15" s="20">
        <f t="shared" si="0"/>
        <v>3</v>
      </c>
      <c r="H15" s="20">
        <f>'[1]IRS '!$L$18</f>
        <v>3219150</v>
      </c>
      <c r="I15" s="19">
        <f>+E15</f>
        <v>85.58</v>
      </c>
      <c r="J15" s="23">
        <f>RANK(I15,$I$3:$I$48)</f>
        <v>3</v>
      </c>
      <c r="K15" s="25">
        <f>RANK(I15,$I$3:$I$15)</f>
        <v>1</v>
      </c>
      <c r="L15" s="45"/>
      <c r="M15" s="47"/>
    </row>
    <row r="16" spans="1:15" ht="15" x14ac:dyDescent="0.25">
      <c r="A16" s="56" t="s">
        <v>79</v>
      </c>
      <c r="B16" s="49" t="s">
        <v>54</v>
      </c>
      <c r="C16" s="36" t="s">
        <v>41</v>
      </c>
      <c r="D16" s="15" t="s">
        <v>34</v>
      </c>
      <c r="E16"/>
      <c r="F16" s="20"/>
      <c r="G16" s="20"/>
      <c r="H16" s="20"/>
      <c r="I16" s="38">
        <f>SUMPRODUCT(E16:E19,H16:H19)/SUM(H16:H19)</f>
        <v>66.3</v>
      </c>
      <c r="J16" s="40">
        <f>RANK(I16:I19,$I$3:$I$48)</f>
        <v>26</v>
      </c>
      <c r="K16" s="42">
        <f>RANK(I16,$I$16:$I$33)</f>
        <v>10</v>
      </c>
      <c r="L16" s="59">
        <f>SUMPRODUCT(E16:E33,H16:H33)/SUM(H16:H33)</f>
        <v>75.197881557314119</v>
      </c>
      <c r="M16" s="47"/>
    </row>
    <row r="17" spans="1:15" ht="15" x14ac:dyDescent="0.2">
      <c r="A17" s="57"/>
      <c r="B17" s="50"/>
      <c r="C17" s="52"/>
      <c r="D17" s="15" t="s">
        <v>7</v>
      </c>
      <c r="E17" s="19">
        <f>[1]IQT!$M$21</f>
        <v>66.3</v>
      </c>
      <c r="F17" s="20">
        <f>RANK(E17,$E$3:$E$48)</f>
        <v>32</v>
      </c>
      <c r="G17" s="20">
        <f>RANK(E17,$E$16:$E$33)</f>
        <v>12</v>
      </c>
      <c r="H17" s="20">
        <f>'[1]IRS '!$L$33</f>
        <v>2632242</v>
      </c>
      <c r="I17" s="53"/>
      <c r="J17" s="54"/>
      <c r="K17" s="55"/>
      <c r="L17" s="60"/>
      <c r="M17" s="47"/>
    </row>
    <row r="18" spans="1:15" ht="15" x14ac:dyDescent="0.25">
      <c r="A18" s="57"/>
      <c r="B18" s="50"/>
      <c r="C18" s="52"/>
      <c r="D18" s="15" t="s">
        <v>27</v>
      </c>
      <c r="E18"/>
      <c r="F18" s="20"/>
      <c r="G18" s="20"/>
      <c r="H18" s="20"/>
      <c r="I18" s="53"/>
      <c r="J18" s="54"/>
      <c r="K18" s="55"/>
      <c r="L18" s="60"/>
      <c r="M18" s="47"/>
      <c r="O18" s="4"/>
    </row>
    <row r="19" spans="1:15" ht="15" x14ac:dyDescent="0.25">
      <c r="A19" s="57"/>
      <c r="B19" s="51"/>
      <c r="C19" s="37"/>
      <c r="D19" s="15" t="s">
        <v>40</v>
      </c>
      <c r="E19"/>
      <c r="F19" s="20"/>
      <c r="G19" s="20"/>
      <c r="H19" s="20"/>
      <c r="I19" s="39"/>
      <c r="J19" s="41"/>
      <c r="K19" s="43"/>
      <c r="L19" s="60"/>
      <c r="M19" s="47"/>
    </row>
    <row r="20" spans="1:15" ht="15" x14ac:dyDescent="0.2">
      <c r="A20" s="57"/>
      <c r="B20" s="34" t="s">
        <v>55</v>
      </c>
      <c r="C20" s="36" t="s">
        <v>39</v>
      </c>
      <c r="D20" s="15" t="s">
        <v>3</v>
      </c>
      <c r="E20" s="19">
        <f>[1]IQT!$M$24</f>
        <v>77.03</v>
      </c>
      <c r="F20" s="20">
        <f t="shared" si="1"/>
        <v>12</v>
      </c>
      <c r="G20" s="20">
        <f>RANK(E20,$E$16:$E$33)</f>
        <v>5</v>
      </c>
      <c r="H20" s="20">
        <f>'[1]IRS '!$L$36</f>
        <v>2891712</v>
      </c>
      <c r="I20" s="38">
        <f>SUMPRODUCT(E20:E21,H20:H21)/SUM(H20:H21)</f>
        <v>78.064500945275711</v>
      </c>
      <c r="J20" s="40">
        <f>RANK(I20,$I$3:$I$48)</f>
        <v>8</v>
      </c>
      <c r="K20" s="42">
        <f>RANK(I20,$I$16:$I$33)</f>
        <v>3</v>
      </c>
      <c r="L20" s="60"/>
      <c r="M20" s="47"/>
    </row>
    <row r="21" spans="1:15" ht="15" x14ac:dyDescent="0.2">
      <c r="A21" s="57"/>
      <c r="B21" s="35"/>
      <c r="C21" s="37"/>
      <c r="D21" s="15" t="s">
        <v>4</v>
      </c>
      <c r="E21" s="19">
        <f>[1]IQT!$M$25</f>
        <v>86.53</v>
      </c>
      <c r="F21" s="20">
        <f t="shared" si="1"/>
        <v>5</v>
      </c>
      <c r="G21" s="20">
        <f>RANK(E21,$E$16:$E$33)</f>
        <v>2</v>
      </c>
      <c r="H21" s="20">
        <f>'[1]IRS '!$L$37</f>
        <v>353373</v>
      </c>
      <c r="I21" s="39"/>
      <c r="J21" s="41"/>
      <c r="K21" s="43"/>
      <c r="L21" s="60"/>
      <c r="M21" s="47"/>
    </row>
    <row r="22" spans="1:15" ht="15" x14ac:dyDescent="0.2">
      <c r="A22" s="57"/>
      <c r="B22" s="24" t="s">
        <v>56</v>
      </c>
      <c r="C22" s="15" t="s">
        <v>5</v>
      </c>
      <c r="D22" s="15" t="s">
        <v>6</v>
      </c>
      <c r="E22" s="19">
        <f>[1]IQT!$M$26</f>
        <v>69.819999999999993</v>
      </c>
      <c r="F22" s="20">
        <f t="shared" si="1"/>
        <v>28</v>
      </c>
      <c r="G22" s="20">
        <f t="shared" ref="G22:G32" si="5">RANK(E22,$E$16:$E$33)</f>
        <v>11</v>
      </c>
      <c r="H22" s="20">
        <f>'[1]IRS '!$L$38</f>
        <v>9247588</v>
      </c>
      <c r="I22" s="19">
        <f>+E22</f>
        <v>69.819999999999993</v>
      </c>
      <c r="J22" s="23">
        <f>RANK(I22,$I$3:$I$48)</f>
        <v>22</v>
      </c>
      <c r="K22" s="21">
        <f t="shared" ref="K22:K27" si="6">RANK(I22,$I$16:$I$33)</f>
        <v>9</v>
      </c>
      <c r="L22" s="60"/>
      <c r="M22" s="47"/>
    </row>
    <row r="23" spans="1:15" ht="15" x14ac:dyDescent="0.2">
      <c r="A23" s="57"/>
      <c r="B23" s="24" t="s">
        <v>57</v>
      </c>
      <c r="C23" s="26" t="s">
        <v>33</v>
      </c>
      <c r="D23" s="26" t="s">
        <v>33</v>
      </c>
      <c r="E23" s="19">
        <f>[1]IQT!$M$27</f>
        <v>76.45</v>
      </c>
      <c r="F23" s="20">
        <f t="shared" si="1"/>
        <v>13</v>
      </c>
      <c r="G23" s="20">
        <f>RANK(E23,$E$16:$E$33)</f>
        <v>6</v>
      </c>
      <c r="H23" s="20">
        <f>'[1]IRS '!$L$39</f>
        <v>7925602</v>
      </c>
      <c r="I23" s="19">
        <f t="shared" ref="I23:I27" si="7">+E23</f>
        <v>76.45</v>
      </c>
      <c r="J23" s="23">
        <f>RANK(I23,$I$3:$I$48)</f>
        <v>11</v>
      </c>
      <c r="K23" s="21">
        <f t="shared" si="6"/>
        <v>5</v>
      </c>
      <c r="L23" s="60"/>
      <c r="M23" s="47"/>
    </row>
    <row r="24" spans="1:15" ht="15" x14ac:dyDescent="0.2">
      <c r="A24" s="57"/>
      <c r="B24" s="24" t="s">
        <v>58</v>
      </c>
      <c r="C24" s="15" t="s">
        <v>8</v>
      </c>
      <c r="D24" s="15" t="s">
        <v>9</v>
      </c>
      <c r="E24" s="19">
        <f>[1]IQT!$M$28</f>
        <v>73.02</v>
      </c>
      <c r="F24" s="20">
        <f t="shared" si="1"/>
        <v>22</v>
      </c>
      <c r="G24" s="20">
        <f t="shared" si="5"/>
        <v>7</v>
      </c>
      <c r="H24" s="20">
        <f>'[1]IRS '!$L$40</f>
        <v>7532269</v>
      </c>
      <c r="I24" s="19">
        <f t="shared" si="7"/>
        <v>73.02</v>
      </c>
      <c r="J24" s="23">
        <f t="shared" ref="J24:J48" si="8">RANK(I24,$I$3:$I$48)</f>
        <v>17</v>
      </c>
      <c r="K24" s="21">
        <f t="shared" si="6"/>
        <v>6</v>
      </c>
      <c r="L24" s="60"/>
      <c r="M24" s="47"/>
    </row>
    <row r="25" spans="1:15" ht="15" x14ac:dyDescent="0.2">
      <c r="A25" s="57"/>
      <c r="B25" s="24" t="s">
        <v>59</v>
      </c>
      <c r="C25" s="15" t="s">
        <v>31</v>
      </c>
      <c r="D25" s="15" t="s">
        <v>31</v>
      </c>
      <c r="E25" s="19">
        <f>[1]IQT!$M$29</f>
        <v>72.010000000000005</v>
      </c>
      <c r="F25" s="20">
        <f t="shared" si="1"/>
        <v>26</v>
      </c>
      <c r="G25" s="20">
        <f t="shared" si="5"/>
        <v>9</v>
      </c>
      <c r="H25" s="20">
        <f>'[1]IRS '!$L$41</f>
        <v>4513533</v>
      </c>
      <c r="I25" s="19">
        <f t="shared" si="7"/>
        <v>72.010000000000005</v>
      </c>
      <c r="J25" s="23">
        <f t="shared" si="8"/>
        <v>20</v>
      </c>
      <c r="K25" s="21">
        <f t="shared" si="6"/>
        <v>7</v>
      </c>
      <c r="L25" s="60"/>
      <c r="M25" s="47"/>
    </row>
    <row r="26" spans="1:15" ht="15" x14ac:dyDescent="0.2">
      <c r="A26" s="57"/>
      <c r="B26" s="24" t="s">
        <v>60</v>
      </c>
      <c r="C26" s="15" t="s">
        <v>10</v>
      </c>
      <c r="D26" s="15" t="s">
        <v>10</v>
      </c>
      <c r="E26" s="19">
        <f>[1]IQT!$M$30</f>
        <v>71.75</v>
      </c>
      <c r="F26" s="20">
        <f t="shared" si="1"/>
        <v>27</v>
      </c>
      <c r="G26" s="20">
        <f t="shared" si="5"/>
        <v>10</v>
      </c>
      <c r="H26" s="20">
        <f>'[1]IRS '!$L$42</f>
        <v>2059922</v>
      </c>
      <c r="I26" s="19">
        <f t="shared" si="7"/>
        <v>71.75</v>
      </c>
      <c r="J26" s="23">
        <f t="shared" si="8"/>
        <v>21</v>
      </c>
      <c r="K26" s="21">
        <f t="shared" si="6"/>
        <v>8</v>
      </c>
      <c r="L26" s="60"/>
      <c r="M26" s="47"/>
    </row>
    <row r="27" spans="1:15" ht="15" x14ac:dyDescent="0.2">
      <c r="A27" s="57"/>
      <c r="B27" s="34" t="s">
        <v>61</v>
      </c>
      <c r="C27" s="36" t="s">
        <v>43</v>
      </c>
      <c r="D27" s="15" t="s">
        <v>30</v>
      </c>
      <c r="E27" s="19">
        <f>[1]IQT!$M$31</f>
        <v>83.41</v>
      </c>
      <c r="F27" s="20">
        <f t="shared" si="1"/>
        <v>7</v>
      </c>
      <c r="G27" s="20">
        <f t="shared" si="5"/>
        <v>3</v>
      </c>
      <c r="H27" s="20">
        <f>'[1]IRS '!$L$43</f>
        <v>3482219</v>
      </c>
      <c r="I27" s="38">
        <f t="shared" si="7"/>
        <v>83.41</v>
      </c>
      <c r="J27" s="40">
        <f t="shared" si="8"/>
        <v>5</v>
      </c>
      <c r="K27" s="62">
        <f t="shared" si="6"/>
        <v>2</v>
      </c>
      <c r="L27" s="60"/>
      <c r="M27" s="47"/>
    </row>
    <row r="28" spans="1:15" ht="15" x14ac:dyDescent="0.25">
      <c r="A28" s="57"/>
      <c r="B28" s="35"/>
      <c r="C28" s="37"/>
      <c r="D28" s="15" t="s">
        <v>42</v>
      </c>
      <c r="E28"/>
      <c r="F28" s="20"/>
      <c r="G28" s="20"/>
      <c r="H28" s="20"/>
      <c r="I28" s="39"/>
      <c r="J28" s="41" t="e">
        <f t="shared" si="8"/>
        <v>#N/A</v>
      </c>
      <c r="K28" s="63"/>
      <c r="L28" s="60"/>
      <c r="M28" s="47"/>
    </row>
    <row r="29" spans="1:15" ht="15" x14ac:dyDescent="0.2">
      <c r="A29" s="57"/>
      <c r="B29" s="27" t="s">
        <v>62</v>
      </c>
      <c r="C29" s="15" t="s">
        <v>4</v>
      </c>
      <c r="D29" s="15" t="s">
        <v>4</v>
      </c>
      <c r="E29" s="19">
        <f>[1]IQT!$M$33</f>
        <v>86.82</v>
      </c>
      <c r="F29" s="20">
        <f t="shared" si="1"/>
        <v>4</v>
      </c>
      <c r="G29" s="20">
        <f>RANK(E29,$E$16:$E$33)</f>
        <v>1</v>
      </c>
      <c r="H29" s="20">
        <f>'[1]IRS '!$L$45</f>
        <v>4248126</v>
      </c>
      <c r="I29" s="19">
        <f t="shared" ref="I29" si="9">+E29</f>
        <v>86.82</v>
      </c>
      <c r="J29" s="23">
        <f t="shared" si="8"/>
        <v>2</v>
      </c>
      <c r="K29" s="21">
        <f>RANK(I29,$I$16:$I$33)</f>
        <v>1</v>
      </c>
      <c r="L29" s="60"/>
      <c r="M29" s="47"/>
    </row>
    <row r="30" spans="1:15" ht="15" x14ac:dyDescent="0.2">
      <c r="A30" s="57"/>
      <c r="B30" s="49" t="s">
        <v>63</v>
      </c>
      <c r="C30" s="36" t="s">
        <v>41</v>
      </c>
      <c r="D30" s="15" t="s">
        <v>34</v>
      </c>
      <c r="E30" s="19">
        <f>[1]IQT!$M$34</f>
        <v>83.23</v>
      </c>
      <c r="F30" s="20">
        <f>RANK(E30,$E$3:$E$48)</f>
        <v>8</v>
      </c>
      <c r="G30" s="20">
        <f>RANK(E30,$E$16:$E$33)</f>
        <v>4</v>
      </c>
      <c r="H30" s="20">
        <f>'[1]IRS '!$L$46</f>
        <v>3072987</v>
      </c>
      <c r="I30" s="38">
        <f>SUMPRODUCT(E30:E33,H30:H33)/SUM(H30:H33)</f>
        <v>77.310753395472474</v>
      </c>
      <c r="J30" s="40">
        <f>RANK(I30,$I$3:$I$48)</f>
        <v>10</v>
      </c>
      <c r="K30" s="42">
        <f>RANK(I30,$I$16:$I$33)</f>
        <v>4</v>
      </c>
      <c r="L30" s="60"/>
      <c r="M30" s="47"/>
    </row>
    <row r="31" spans="1:15" ht="15" x14ac:dyDescent="0.25">
      <c r="A31" s="57"/>
      <c r="B31" s="50"/>
      <c r="C31" s="52"/>
      <c r="D31" s="15" t="s">
        <v>7</v>
      </c>
      <c r="E31"/>
      <c r="F31" s="20"/>
      <c r="G31" s="20"/>
      <c r="H31" s="20"/>
      <c r="I31" s="53"/>
      <c r="J31" s="54"/>
      <c r="K31" s="55"/>
      <c r="L31" s="60"/>
      <c r="M31" s="47"/>
    </row>
    <row r="32" spans="1:15" ht="15" x14ac:dyDescent="0.2">
      <c r="A32" s="57"/>
      <c r="B32" s="50"/>
      <c r="C32" s="52"/>
      <c r="D32" s="15" t="s">
        <v>27</v>
      </c>
      <c r="E32" s="19">
        <f>[1]IQT!$M$36</f>
        <v>72.09</v>
      </c>
      <c r="F32" s="20">
        <f t="shared" si="1"/>
        <v>24</v>
      </c>
      <c r="G32" s="20">
        <f t="shared" si="5"/>
        <v>8</v>
      </c>
      <c r="H32" s="20">
        <f>'[1]IRS '!$L$48</f>
        <v>3484127</v>
      </c>
      <c r="I32" s="53"/>
      <c r="J32" s="54"/>
      <c r="K32" s="55"/>
      <c r="L32" s="60"/>
      <c r="M32" s="47"/>
      <c r="O32" s="4"/>
    </row>
    <row r="33" spans="1:15" ht="15" x14ac:dyDescent="0.25">
      <c r="A33" s="58"/>
      <c r="B33" s="51"/>
      <c r="C33" s="37"/>
      <c r="D33" s="15" t="s">
        <v>40</v>
      </c>
      <c r="E33"/>
      <c r="F33" s="20"/>
      <c r="G33" s="20"/>
      <c r="H33" s="20"/>
      <c r="I33" s="39"/>
      <c r="J33" s="41"/>
      <c r="K33" s="43"/>
      <c r="L33" s="61"/>
      <c r="M33" s="47"/>
    </row>
    <row r="34" spans="1:15" ht="15" x14ac:dyDescent="0.2">
      <c r="A34" s="31" t="s">
        <v>78</v>
      </c>
      <c r="B34" s="34" t="s">
        <v>64</v>
      </c>
      <c r="C34" s="36" t="s">
        <v>44</v>
      </c>
      <c r="D34" s="15" t="s">
        <v>28</v>
      </c>
      <c r="E34" s="19">
        <f>[1]IQT!$M$38</f>
        <v>75.39</v>
      </c>
      <c r="F34" s="20">
        <f t="shared" si="1"/>
        <v>15</v>
      </c>
      <c r="G34" s="20">
        <f>RANK(E34,$E$34:$E$48)</f>
        <v>4</v>
      </c>
      <c r="H34" s="20">
        <f>'[1]IRS '!$L$63</f>
        <v>9878018</v>
      </c>
      <c r="I34" s="38">
        <f>SUMPRODUCT(E34:E35,H34:H35)/SUM(H34:H35)</f>
        <v>75.31579654056307</v>
      </c>
      <c r="J34" s="40">
        <f t="shared" si="8"/>
        <v>12</v>
      </c>
      <c r="K34" s="42">
        <f>RANK(I34,$I$34:$I$48)</f>
        <v>3</v>
      </c>
      <c r="L34" s="59">
        <f>SUMPRODUCT(E34:E48,H34:H48)/SUM(H34:H48)</f>
        <v>68.121474689251784</v>
      </c>
      <c r="M34" s="47"/>
      <c r="O34" s="4"/>
    </row>
    <row r="35" spans="1:15" ht="15" x14ac:dyDescent="0.2">
      <c r="A35" s="32"/>
      <c r="B35" s="35"/>
      <c r="C35" s="37"/>
      <c r="D35" s="15" t="s">
        <v>23</v>
      </c>
      <c r="E35" s="19">
        <f>[1]IQT!$M$39</f>
        <v>74.95</v>
      </c>
      <c r="F35" s="20">
        <f t="shared" si="1"/>
        <v>17</v>
      </c>
      <c r="G35" s="20">
        <f t="shared" ref="G35:G48" si="10">RANK(E35,$E$34:$E$48)</f>
        <v>6</v>
      </c>
      <c r="H35" s="20">
        <f>'[1]IRS '!$L$64</f>
        <v>2003800</v>
      </c>
      <c r="I35" s="39"/>
      <c r="J35" s="41" t="e">
        <f t="shared" si="8"/>
        <v>#N/A</v>
      </c>
      <c r="K35" s="43"/>
      <c r="L35" s="60"/>
      <c r="M35" s="47"/>
      <c r="O35" s="4"/>
    </row>
    <row r="36" spans="1:15" ht="15" x14ac:dyDescent="0.2">
      <c r="A36" s="32"/>
      <c r="B36" s="34" t="s">
        <v>65</v>
      </c>
      <c r="C36" s="36" t="s">
        <v>44</v>
      </c>
      <c r="D36" s="15" t="s">
        <v>28</v>
      </c>
      <c r="E36" s="19">
        <f>[1]IQT!$M$40</f>
        <v>78.2</v>
      </c>
      <c r="F36" s="20">
        <f t="shared" si="1"/>
        <v>10</v>
      </c>
      <c r="G36" s="20">
        <f t="shared" si="10"/>
        <v>2</v>
      </c>
      <c r="H36" s="20">
        <f>'[1]IRS '!$L$65</f>
        <v>6602193</v>
      </c>
      <c r="I36" s="38">
        <f>SUMPRODUCT(E36:E37,H36:H37)/SUM(H36:H37)</f>
        <v>77.575097634561914</v>
      </c>
      <c r="J36" s="40">
        <f t="shared" si="8"/>
        <v>9</v>
      </c>
      <c r="K36" s="42">
        <f>RANK(I36,$I$34:$I$48)</f>
        <v>2</v>
      </c>
      <c r="L36" s="60"/>
      <c r="M36" s="47"/>
      <c r="O36" s="4"/>
    </row>
    <row r="37" spans="1:15" ht="15" x14ac:dyDescent="0.2">
      <c r="A37" s="32"/>
      <c r="B37" s="35"/>
      <c r="C37" s="37"/>
      <c r="D37" s="15" t="s">
        <v>23</v>
      </c>
      <c r="E37" s="19">
        <f>[1]IQT!$M$41</f>
        <v>75.44</v>
      </c>
      <c r="F37" s="20">
        <f t="shared" si="1"/>
        <v>14</v>
      </c>
      <c r="G37" s="20">
        <f t="shared" si="10"/>
        <v>3</v>
      </c>
      <c r="H37" s="20">
        <f>'[1]IRS '!$L$66</f>
        <v>1932336</v>
      </c>
      <c r="I37" s="39"/>
      <c r="J37" s="41" t="e">
        <f t="shared" si="8"/>
        <v>#N/A</v>
      </c>
      <c r="K37" s="43"/>
      <c r="L37" s="60"/>
      <c r="M37" s="47"/>
      <c r="O37" s="4"/>
    </row>
    <row r="38" spans="1:15" ht="15" x14ac:dyDescent="0.2">
      <c r="A38" s="32"/>
      <c r="B38" s="24" t="s">
        <v>66</v>
      </c>
      <c r="C38" s="15" t="s">
        <v>12</v>
      </c>
      <c r="D38" s="15" t="s">
        <v>12</v>
      </c>
      <c r="E38" s="19">
        <f>[1]IQT!$M$42</f>
        <v>58.23</v>
      </c>
      <c r="F38" s="20">
        <f t="shared" si="1"/>
        <v>36</v>
      </c>
      <c r="G38" s="20">
        <f t="shared" si="10"/>
        <v>13</v>
      </c>
      <c r="H38" s="20">
        <f>'[1]IRS '!$L$67</f>
        <v>8319674</v>
      </c>
      <c r="I38" s="19">
        <f t="shared" ref="I38:I48" si="11">+E38</f>
        <v>58.23</v>
      </c>
      <c r="J38" s="23">
        <f t="shared" si="8"/>
        <v>30</v>
      </c>
      <c r="K38" s="22">
        <f>RANK(I38,$I$34:$I$48)</f>
        <v>11</v>
      </c>
      <c r="L38" s="60"/>
      <c r="M38" s="47"/>
      <c r="O38" s="4"/>
    </row>
    <row r="39" spans="1:15" ht="15" x14ac:dyDescent="0.2">
      <c r="A39" s="32"/>
      <c r="B39" s="24" t="s">
        <v>67</v>
      </c>
      <c r="C39" s="15" t="s">
        <v>29</v>
      </c>
      <c r="D39" s="15" t="s">
        <v>29</v>
      </c>
      <c r="E39" s="19">
        <f>[1]IQT!$M$43</f>
        <v>87.16</v>
      </c>
      <c r="F39" s="20">
        <f t="shared" si="1"/>
        <v>3</v>
      </c>
      <c r="G39" s="20">
        <f t="shared" si="10"/>
        <v>1</v>
      </c>
      <c r="H39" s="20">
        <f>'[1]IRS '!$L$68</f>
        <v>1688405</v>
      </c>
      <c r="I39" s="19">
        <f t="shared" si="11"/>
        <v>87.16</v>
      </c>
      <c r="J39" s="23">
        <f t="shared" si="8"/>
        <v>1</v>
      </c>
      <c r="K39" s="22">
        <f t="shared" ref="K39:K48" si="12">RANK(I39,$I$34:$I$48)</f>
        <v>1</v>
      </c>
      <c r="L39" s="60"/>
      <c r="M39" s="47"/>
      <c r="O39" s="4"/>
    </row>
    <row r="40" spans="1:15" ht="15" x14ac:dyDescent="0.2">
      <c r="A40" s="32"/>
      <c r="B40" s="24" t="s">
        <v>68</v>
      </c>
      <c r="C40" s="15" t="s">
        <v>19</v>
      </c>
      <c r="D40" s="15" t="s">
        <v>19</v>
      </c>
      <c r="E40" s="19">
        <f>[1]IQT!$M$44</f>
        <v>59.88</v>
      </c>
      <c r="F40" s="20">
        <f t="shared" si="1"/>
        <v>35</v>
      </c>
      <c r="G40" s="20">
        <f t="shared" si="10"/>
        <v>12</v>
      </c>
      <c r="H40" s="20">
        <f>'[1]IRS '!$L$69</f>
        <v>7825722</v>
      </c>
      <c r="I40" s="19">
        <f t="shared" si="11"/>
        <v>59.88</v>
      </c>
      <c r="J40" s="23">
        <f t="shared" si="8"/>
        <v>29</v>
      </c>
      <c r="K40" s="22">
        <f t="shared" si="12"/>
        <v>10</v>
      </c>
      <c r="L40" s="60"/>
      <c r="M40" s="47"/>
      <c r="O40" s="4"/>
    </row>
    <row r="41" spans="1:15" ht="15" x14ac:dyDescent="0.2">
      <c r="A41" s="32"/>
      <c r="B41" s="24" t="s">
        <v>69</v>
      </c>
      <c r="C41" s="15" t="s">
        <v>24</v>
      </c>
      <c r="D41" s="15" t="s">
        <v>24</v>
      </c>
      <c r="E41" s="19">
        <f>[1]IQT!$M$45</f>
        <v>72.900000000000006</v>
      </c>
      <c r="F41" s="20">
        <f t="shared" si="1"/>
        <v>23</v>
      </c>
      <c r="G41" s="20">
        <f t="shared" si="10"/>
        <v>8</v>
      </c>
      <c r="H41" s="20">
        <f>'[1]IRS '!$L$70</f>
        <v>12597560</v>
      </c>
      <c r="I41" s="19">
        <f t="shared" si="11"/>
        <v>72.900000000000006</v>
      </c>
      <c r="J41" s="23">
        <f t="shared" si="8"/>
        <v>18</v>
      </c>
      <c r="K41" s="22">
        <f t="shared" si="12"/>
        <v>6</v>
      </c>
      <c r="L41" s="60"/>
      <c r="M41" s="47"/>
      <c r="O41" s="4"/>
    </row>
    <row r="42" spans="1:15" ht="15" x14ac:dyDescent="0.2">
      <c r="A42" s="32"/>
      <c r="B42" s="24" t="s">
        <v>70</v>
      </c>
      <c r="C42" s="15" t="s">
        <v>12</v>
      </c>
      <c r="D42" s="15" t="s">
        <v>12</v>
      </c>
      <c r="E42" s="19">
        <f>[1]IQT!$M$46</f>
        <v>45.4</v>
      </c>
      <c r="F42" s="20">
        <f t="shared" si="1"/>
        <v>38</v>
      </c>
      <c r="G42" s="20">
        <f t="shared" si="10"/>
        <v>15</v>
      </c>
      <c r="H42" s="20">
        <f>'[1]IRS '!$L$71</f>
        <v>1583492</v>
      </c>
      <c r="I42" s="19">
        <f t="shared" si="11"/>
        <v>45.4</v>
      </c>
      <c r="J42" s="23">
        <f t="shared" si="8"/>
        <v>32</v>
      </c>
      <c r="K42" s="22">
        <f t="shared" si="12"/>
        <v>13</v>
      </c>
      <c r="L42" s="60"/>
      <c r="M42" s="47"/>
      <c r="O42" s="4"/>
    </row>
    <row r="43" spans="1:15" ht="15" x14ac:dyDescent="0.2">
      <c r="A43" s="32"/>
      <c r="B43" s="24" t="s">
        <v>71</v>
      </c>
      <c r="C43" s="15" t="s">
        <v>25</v>
      </c>
      <c r="D43" s="15" t="s">
        <v>25</v>
      </c>
      <c r="E43" s="19">
        <f>[1]IQT!$M$47</f>
        <v>69.16</v>
      </c>
      <c r="F43" s="20">
        <f t="shared" si="1"/>
        <v>30</v>
      </c>
      <c r="G43" s="20">
        <f t="shared" si="10"/>
        <v>10</v>
      </c>
      <c r="H43" s="20">
        <f>'[1]IRS '!$L$72</f>
        <v>8690986</v>
      </c>
      <c r="I43" s="19">
        <f t="shared" si="11"/>
        <v>69.16</v>
      </c>
      <c r="J43" s="23">
        <f t="shared" si="8"/>
        <v>24</v>
      </c>
      <c r="K43" s="22">
        <f t="shared" si="12"/>
        <v>8</v>
      </c>
      <c r="L43" s="60"/>
      <c r="M43" s="47"/>
      <c r="O43" s="4"/>
    </row>
    <row r="44" spans="1:15" ht="15" x14ac:dyDescent="0.2">
      <c r="A44" s="32"/>
      <c r="B44" s="24" t="s">
        <v>72</v>
      </c>
      <c r="C44" s="15" t="s">
        <v>21</v>
      </c>
      <c r="D44" s="15" t="s">
        <v>21</v>
      </c>
      <c r="E44" s="19">
        <f>[1]IQT!$M$48</f>
        <v>51.36</v>
      </c>
      <c r="F44" s="20">
        <f t="shared" si="1"/>
        <v>37</v>
      </c>
      <c r="G44" s="20">
        <f t="shared" si="10"/>
        <v>14</v>
      </c>
      <c r="H44" s="20">
        <f>'[1]IRS '!$L$73</f>
        <v>7311024</v>
      </c>
      <c r="I44" s="19">
        <f t="shared" si="11"/>
        <v>51.36</v>
      </c>
      <c r="J44" s="23">
        <f t="shared" si="8"/>
        <v>31</v>
      </c>
      <c r="K44" s="22">
        <f t="shared" si="12"/>
        <v>12</v>
      </c>
      <c r="L44" s="60"/>
      <c r="M44" s="47"/>
      <c r="O44" s="4"/>
    </row>
    <row r="45" spans="1:15" ht="15" x14ac:dyDescent="0.2">
      <c r="A45" s="32"/>
      <c r="B45" s="24" t="s">
        <v>73</v>
      </c>
      <c r="C45" s="15" t="s">
        <v>20</v>
      </c>
      <c r="D45" s="15" t="s">
        <v>20</v>
      </c>
      <c r="E45" s="19">
        <f>[1]IQT!$M$49</f>
        <v>66.89</v>
      </c>
      <c r="F45" s="20">
        <f t="shared" si="1"/>
        <v>31</v>
      </c>
      <c r="G45" s="20">
        <f t="shared" si="10"/>
        <v>11</v>
      </c>
      <c r="H45" s="20">
        <f>'[1]IRS '!$L$74</f>
        <v>10841592</v>
      </c>
      <c r="I45" s="19">
        <f t="shared" si="11"/>
        <v>66.89</v>
      </c>
      <c r="J45" s="23">
        <f t="shared" si="8"/>
        <v>25</v>
      </c>
      <c r="K45" s="22">
        <f t="shared" si="12"/>
        <v>9</v>
      </c>
      <c r="L45" s="60"/>
      <c r="M45" s="47"/>
      <c r="O45" s="4"/>
    </row>
    <row r="46" spans="1:15" ht="15" x14ac:dyDescent="0.2">
      <c r="A46" s="32"/>
      <c r="B46" s="24" t="s">
        <v>74</v>
      </c>
      <c r="C46" s="15" t="s">
        <v>20</v>
      </c>
      <c r="D46" s="15" t="s">
        <v>20</v>
      </c>
      <c r="E46" s="19">
        <f>[1]IQT!$M$50</f>
        <v>69.8</v>
      </c>
      <c r="F46" s="20">
        <f t="shared" si="1"/>
        <v>29</v>
      </c>
      <c r="G46" s="20">
        <f t="shared" si="10"/>
        <v>9</v>
      </c>
      <c r="H46" s="20">
        <f>'[1]IRS '!$L$75</f>
        <v>8848625</v>
      </c>
      <c r="I46" s="19">
        <f t="shared" si="11"/>
        <v>69.8</v>
      </c>
      <c r="J46" s="23">
        <f t="shared" si="8"/>
        <v>23</v>
      </c>
      <c r="K46" s="22">
        <f t="shared" si="12"/>
        <v>7</v>
      </c>
      <c r="L46" s="60"/>
      <c r="M46" s="47"/>
      <c r="O46" s="4"/>
    </row>
    <row r="47" spans="1:15" ht="15" x14ac:dyDescent="0.2">
      <c r="A47" s="32"/>
      <c r="B47" s="24" t="s">
        <v>75</v>
      </c>
      <c r="C47" s="15" t="s">
        <v>22</v>
      </c>
      <c r="D47" s="15" t="s">
        <v>22</v>
      </c>
      <c r="E47" s="19">
        <f>[1]IQT!$M$51</f>
        <v>73.8</v>
      </c>
      <c r="F47" s="20">
        <f t="shared" si="1"/>
        <v>20</v>
      </c>
      <c r="G47" s="20">
        <f t="shared" si="10"/>
        <v>7</v>
      </c>
      <c r="H47" s="20">
        <f>'[1]IRS '!$L$76</f>
        <v>3545593</v>
      </c>
      <c r="I47" s="19">
        <f t="shared" si="11"/>
        <v>73.8</v>
      </c>
      <c r="J47" s="23">
        <f t="shared" si="8"/>
        <v>15</v>
      </c>
      <c r="K47" s="22">
        <f t="shared" si="12"/>
        <v>5</v>
      </c>
      <c r="L47" s="60"/>
      <c r="M47" s="47"/>
      <c r="O47" s="4"/>
    </row>
    <row r="48" spans="1:15" ht="15" x14ac:dyDescent="0.2">
      <c r="A48" s="33"/>
      <c r="B48" s="24" t="s">
        <v>76</v>
      </c>
      <c r="C48" s="15" t="s">
        <v>13</v>
      </c>
      <c r="D48" s="15" t="s">
        <v>13</v>
      </c>
      <c r="E48" s="19">
        <f>[1]IQT!$M$52</f>
        <v>75</v>
      </c>
      <c r="F48" s="20">
        <f t="shared" si="1"/>
        <v>16</v>
      </c>
      <c r="G48" s="20">
        <f t="shared" si="10"/>
        <v>5</v>
      </c>
      <c r="H48" s="20">
        <f>'[1]IRS '!$L$77</f>
        <v>2347126</v>
      </c>
      <c r="I48" s="19">
        <f t="shared" si="11"/>
        <v>75</v>
      </c>
      <c r="J48" s="23">
        <f t="shared" si="8"/>
        <v>13</v>
      </c>
      <c r="K48" s="22">
        <f t="shared" si="12"/>
        <v>4</v>
      </c>
      <c r="L48" s="60"/>
      <c r="M48" s="48"/>
    </row>
    <row r="49" spans="1:14" ht="15" x14ac:dyDescent="0.25">
      <c r="A49" s="5" t="s">
        <v>2</v>
      </c>
      <c r="B49" s="5"/>
      <c r="C49" s="5"/>
      <c r="D49"/>
      <c r="E49"/>
      <c r="F49"/>
      <c r="G49"/>
      <c r="H49"/>
      <c r="I49"/>
      <c r="J49"/>
      <c r="K49"/>
      <c r="L49"/>
      <c r="M49"/>
      <c r="N49"/>
    </row>
    <row r="50" spans="1:14" ht="15" x14ac:dyDescent="0.25">
      <c r="A50" s="1" t="s">
        <v>14</v>
      </c>
      <c r="B50" s="1"/>
      <c r="C50" s="6"/>
      <c r="D50"/>
      <c r="E50"/>
      <c r="F50"/>
      <c r="G50"/>
      <c r="H50"/>
      <c r="I50"/>
      <c r="J50"/>
      <c r="K50"/>
      <c r="L50"/>
      <c r="M50"/>
      <c r="N50"/>
    </row>
    <row r="51" spans="1:14" ht="15" x14ac:dyDescent="0.25">
      <c r="A51" s="9"/>
      <c r="B51" s="1" t="s">
        <v>15</v>
      </c>
      <c r="D51"/>
      <c r="E51"/>
      <c r="F51"/>
      <c r="G51"/>
      <c r="H51"/>
      <c r="I51"/>
      <c r="J51"/>
      <c r="K51"/>
      <c r="L51"/>
      <c r="M51"/>
      <c r="N51"/>
    </row>
    <row r="52" spans="1:14" ht="15" x14ac:dyDescent="0.25">
      <c r="B52" s="1"/>
      <c r="D52"/>
      <c r="E52"/>
      <c r="F52"/>
      <c r="G52"/>
      <c r="H52"/>
      <c r="I52"/>
      <c r="J52"/>
      <c r="K52"/>
      <c r="L52"/>
      <c r="M52"/>
      <c r="N52"/>
    </row>
    <row r="53" spans="1:14" ht="15" x14ac:dyDescent="0.25">
      <c r="A53" s="10"/>
      <c r="B53" s="1" t="s">
        <v>16</v>
      </c>
      <c r="D53"/>
      <c r="E53"/>
      <c r="F53"/>
      <c r="G53"/>
      <c r="H53"/>
      <c r="I53"/>
      <c r="J53"/>
      <c r="K53"/>
      <c r="L53"/>
      <c r="M53"/>
      <c r="N53"/>
    </row>
    <row r="54" spans="1:14" ht="12.75" x14ac:dyDescent="0.2">
      <c r="B54" s="1"/>
      <c r="D54" s="7"/>
      <c r="F54" s="7"/>
      <c r="G54" s="8"/>
    </row>
    <row r="55" spans="1:14" ht="12.75" x14ac:dyDescent="0.2">
      <c r="A55" s="11"/>
      <c r="B55" s="1" t="s">
        <v>17</v>
      </c>
      <c r="D55" s="7"/>
      <c r="F55" s="7"/>
      <c r="G55" s="8"/>
    </row>
    <row r="56" spans="1:14" ht="12.75" x14ac:dyDescent="0.2">
      <c r="B56" s="1"/>
      <c r="D56" s="7"/>
      <c r="F56" s="7"/>
      <c r="G56" s="8"/>
      <c r="K56" s="2"/>
    </row>
    <row r="57" spans="1:14" ht="12.75" x14ac:dyDescent="0.2">
      <c r="A57" s="12"/>
      <c r="B57" s="1" t="s">
        <v>18</v>
      </c>
      <c r="D57" s="7"/>
      <c r="F57" s="7"/>
      <c r="G57" s="8"/>
      <c r="K57" s="2"/>
    </row>
    <row r="58" spans="1:14" ht="12.75" x14ac:dyDescent="0.2">
      <c r="D58" s="2"/>
      <c r="K58" s="2"/>
    </row>
    <row r="59" spans="1:14" ht="12.75" x14ac:dyDescent="0.2">
      <c r="D59" s="2"/>
    </row>
    <row r="60" spans="1:14" ht="12.75" x14ac:dyDescent="0.2">
      <c r="A60" s="14"/>
    </row>
  </sheetData>
  <mergeCells count="48">
    <mergeCell ref="L34:L48"/>
    <mergeCell ref="B36:B37"/>
    <mergeCell ref="C36:C37"/>
    <mergeCell ref="I36:I37"/>
    <mergeCell ref="J36:J37"/>
    <mergeCell ref="K36:K37"/>
    <mergeCell ref="K34:K35"/>
    <mergeCell ref="A34:A48"/>
    <mergeCell ref="B34:B35"/>
    <mergeCell ref="C34:C35"/>
    <mergeCell ref="I34:I35"/>
    <mergeCell ref="J34:J35"/>
    <mergeCell ref="B30:B33"/>
    <mergeCell ref="C30:C33"/>
    <mergeCell ref="I30:I33"/>
    <mergeCell ref="J30:J33"/>
    <mergeCell ref="K30:K33"/>
    <mergeCell ref="B27:B28"/>
    <mergeCell ref="C27:C28"/>
    <mergeCell ref="I27:I28"/>
    <mergeCell ref="J27:J28"/>
    <mergeCell ref="K27:K28"/>
    <mergeCell ref="B20:B21"/>
    <mergeCell ref="C20:C21"/>
    <mergeCell ref="I20:I21"/>
    <mergeCell ref="J20:J21"/>
    <mergeCell ref="K20:K21"/>
    <mergeCell ref="C16:C19"/>
    <mergeCell ref="I16:I19"/>
    <mergeCell ref="J16:J19"/>
    <mergeCell ref="K16:K19"/>
    <mergeCell ref="L16:L33"/>
    <mergeCell ref="A1:M1"/>
    <mergeCell ref="A3:A15"/>
    <mergeCell ref="B3:B4"/>
    <mergeCell ref="C3:C4"/>
    <mergeCell ref="I3:I4"/>
    <mergeCell ref="J3:J4"/>
    <mergeCell ref="K3:K4"/>
    <mergeCell ref="L3:L15"/>
    <mergeCell ref="M3:M48"/>
    <mergeCell ref="B11:B14"/>
    <mergeCell ref="C11:C14"/>
    <mergeCell ref="I11:I14"/>
    <mergeCell ref="J11:J14"/>
    <mergeCell ref="K11:K14"/>
    <mergeCell ref="A16:A33"/>
    <mergeCell ref="B16:B19"/>
  </mergeCells>
  <conditionalFormatting sqref="L3:M3 L34">
    <cfRule type="cellIs" dxfId="113" priority="111" operator="between">
      <formula>75.99</formula>
      <formula>93</formula>
    </cfRule>
    <cfRule type="cellIs" dxfId="112" priority="112" operator="between">
      <formula>59.99</formula>
      <formula>76</formula>
    </cfRule>
    <cfRule type="cellIs" dxfId="111" priority="113" operator="lessThan">
      <formula>59.99</formula>
    </cfRule>
    <cfRule type="cellIs" dxfId="110" priority="114" operator="greaterThan">
      <formula>92.99</formula>
    </cfRule>
  </conditionalFormatting>
  <conditionalFormatting sqref="L3:M3 L34">
    <cfRule type="cellIs" dxfId="109" priority="107" operator="lessThan">
      <formula>61.99</formula>
    </cfRule>
    <cfRule type="cellIs" dxfId="108" priority="108" operator="between">
      <formula>62</formula>
      <formula>69.99</formula>
    </cfRule>
    <cfRule type="cellIs" dxfId="107" priority="109" operator="between">
      <formula>70</formula>
      <formula>76.99</formula>
    </cfRule>
    <cfRule type="cellIs" dxfId="106" priority="110" operator="greaterThan">
      <formula>77</formula>
    </cfRule>
  </conditionalFormatting>
  <conditionalFormatting sqref="L34">
    <cfRule type="cellIs" dxfId="105" priority="99" operator="between">
      <formula>75.99</formula>
      <formula>93</formula>
    </cfRule>
    <cfRule type="cellIs" dxfId="104" priority="100" operator="between">
      <formula>59.99</formula>
      <formula>76</formula>
    </cfRule>
    <cfRule type="cellIs" dxfId="103" priority="101" operator="lessThan">
      <formula>60</formula>
    </cfRule>
    <cfRule type="cellIs" dxfId="102" priority="102" operator="greaterThan">
      <formula>92.99</formula>
    </cfRule>
    <cfRule type="cellIs" dxfId="101" priority="103" operator="greaterThan">
      <formula>76.99</formula>
    </cfRule>
    <cfRule type="cellIs" dxfId="100" priority="104" operator="between">
      <formula>69.99</formula>
      <formula>77</formula>
    </cfRule>
    <cfRule type="cellIs" dxfId="99" priority="105" operator="between">
      <formula>61.99</formula>
      <formula>70</formula>
    </cfRule>
    <cfRule type="cellIs" dxfId="98" priority="106" operator="lessThan">
      <formula>62</formula>
    </cfRule>
  </conditionalFormatting>
  <conditionalFormatting sqref="L34">
    <cfRule type="cellIs" dxfId="97" priority="91" operator="between">
      <formula>59.99</formula>
      <formula>76</formula>
    </cfRule>
    <cfRule type="cellIs" dxfId="96" priority="92" operator="between">
      <formula>75.99</formula>
      <formula>93</formula>
    </cfRule>
    <cfRule type="cellIs" dxfId="95" priority="93" operator="lessThan">
      <formula>60</formula>
    </cfRule>
    <cfRule type="cellIs" dxfId="94" priority="94" operator="greaterThan">
      <formula>92.99</formula>
    </cfRule>
    <cfRule type="cellIs" dxfId="93" priority="95" operator="greaterThan">
      <formula>76.99</formula>
    </cfRule>
    <cfRule type="cellIs" dxfId="92" priority="96" operator="between">
      <formula>69.99</formula>
      <formula>77</formula>
    </cfRule>
    <cfRule type="cellIs" dxfId="91" priority="97" operator="between">
      <formula>61.99</formula>
      <formula>70</formula>
    </cfRule>
    <cfRule type="cellIs" dxfId="90" priority="98" operator="lessThan">
      <formula>62</formula>
    </cfRule>
  </conditionalFormatting>
  <conditionalFormatting sqref="L34">
    <cfRule type="cellIs" dxfId="89" priority="87" operator="between">
      <formula>75.99</formula>
      <formula>93</formula>
    </cfRule>
    <cfRule type="cellIs" dxfId="88" priority="88" operator="between">
      <formula>59.99</formula>
      <formula>76</formula>
    </cfRule>
    <cfRule type="cellIs" dxfId="87" priority="89" operator="lessThan">
      <formula>60</formula>
    </cfRule>
    <cfRule type="cellIs" dxfId="86" priority="90" operator="greaterThan">
      <formula>92.99</formula>
    </cfRule>
  </conditionalFormatting>
  <conditionalFormatting sqref="L34">
    <cfRule type="cellIs" dxfId="85" priority="83" operator="lessThan">
      <formula>59.99</formula>
    </cfRule>
    <cfRule type="cellIs" dxfId="84" priority="84" operator="between">
      <formula>59.99</formula>
      <formula>76</formula>
    </cfRule>
    <cfRule type="cellIs" dxfId="83" priority="85" operator="between">
      <formula>75.99</formula>
      <formula>93</formula>
    </cfRule>
    <cfRule type="cellIs" dxfId="82" priority="86" operator="greaterThan">
      <formula>92.99</formula>
    </cfRule>
  </conditionalFormatting>
  <conditionalFormatting sqref="L3:M3 L34">
    <cfRule type="cellIs" dxfId="81" priority="79" operator="lessThan">
      <formula>60</formula>
    </cfRule>
    <cfRule type="cellIs" dxfId="80" priority="80" operator="between">
      <formula>59.99</formula>
      <formula>76</formula>
    </cfRule>
    <cfRule type="cellIs" dxfId="79" priority="81" operator="between">
      <formula>75.99</formula>
      <formula>93</formula>
    </cfRule>
    <cfRule type="cellIs" dxfId="78" priority="82" operator="greaterThan">
      <formula>92.99</formula>
    </cfRule>
  </conditionalFormatting>
  <conditionalFormatting sqref="L3:M3 L34">
    <cfRule type="cellIs" dxfId="77" priority="75" operator="greaterThan">
      <formula>76.99</formula>
    </cfRule>
    <cfRule type="cellIs" dxfId="76" priority="76" operator="between">
      <formula>69.99</formula>
      <formula>77</formula>
    </cfRule>
    <cfRule type="cellIs" dxfId="75" priority="77" operator="between">
      <formula>61.99</formula>
      <formula>70</formula>
    </cfRule>
    <cfRule type="cellIs" dxfId="74" priority="78" operator="lessThan">
      <formula>62</formula>
    </cfRule>
  </conditionalFormatting>
  <conditionalFormatting sqref="L3:M3 L34 I34:I48 I3:I10 I15 E34:E48 E13 E20:E27 E17 I29 E15 I20:I27 E3:E11 E29:E30 E32">
    <cfRule type="cellIs" dxfId="73" priority="71" operator="between">
      <formula>75.99</formula>
      <formula>93</formula>
    </cfRule>
    <cfRule type="cellIs" dxfId="72" priority="72" operator="between">
      <formula>59.99</formula>
      <formula>76</formula>
    </cfRule>
    <cfRule type="cellIs" dxfId="71" priority="73" operator="lessThan">
      <formula>60</formula>
    </cfRule>
    <cfRule type="cellIs" dxfId="70" priority="74" operator="greaterThan">
      <formula>92.99</formula>
    </cfRule>
  </conditionalFormatting>
  <conditionalFormatting sqref="L34">
    <cfRule type="cellIs" dxfId="69" priority="64" operator="between">
      <formula>75.99</formula>
      <formula>93</formula>
    </cfRule>
    <cfRule type="cellIs" dxfId="68" priority="65" operator="lessThan">
      <formula>60</formula>
    </cfRule>
    <cfRule type="cellIs" dxfId="67" priority="66" operator="greaterThan">
      <formula>92.99</formula>
    </cfRule>
    <cfRule type="cellIs" dxfId="66" priority="67" operator="between">
      <formula>75.99</formula>
      <formula>93</formula>
    </cfRule>
    <cfRule type="cellIs" dxfId="65" priority="68" operator="between">
      <formula>59.99</formula>
      <formula>76</formula>
    </cfRule>
    <cfRule type="cellIs" dxfId="64" priority="69" operator="lessThan">
      <formula>60</formula>
    </cfRule>
    <cfRule type="cellIs" dxfId="63" priority="70" operator="greaterThan">
      <formula>92.99</formula>
    </cfRule>
  </conditionalFormatting>
  <conditionalFormatting sqref="I11:I14">
    <cfRule type="cellIs" dxfId="62" priority="60" operator="between">
      <formula>75.99</formula>
      <formula>93</formula>
    </cfRule>
    <cfRule type="cellIs" dxfId="61" priority="61" operator="between">
      <formula>59.99</formula>
      <formula>76</formula>
    </cfRule>
    <cfRule type="cellIs" dxfId="60" priority="62" operator="lessThan">
      <formula>60</formula>
    </cfRule>
    <cfRule type="cellIs" dxfId="59" priority="63" operator="greaterThan">
      <formula>92.99</formula>
    </cfRule>
  </conditionalFormatting>
  <conditionalFormatting sqref="I16:I19">
    <cfRule type="cellIs" dxfId="58" priority="56" operator="between">
      <formula>75.99</formula>
      <formula>93</formula>
    </cfRule>
    <cfRule type="cellIs" dxfId="57" priority="57" operator="between">
      <formula>59.99</formula>
      <formula>76</formula>
    </cfRule>
    <cfRule type="cellIs" dxfId="56" priority="58" operator="lessThan">
      <formula>60</formula>
    </cfRule>
    <cfRule type="cellIs" dxfId="55" priority="59" operator="greaterThan">
      <formula>92.99</formula>
    </cfRule>
  </conditionalFormatting>
  <conditionalFormatting sqref="I30">
    <cfRule type="cellIs" dxfId="54" priority="52" operator="between">
      <formula>75.99</formula>
      <formula>93</formula>
    </cfRule>
    <cfRule type="cellIs" dxfId="53" priority="53" operator="between">
      <formula>59.99</formula>
      <formula>76</formula>
    </cfRule>
    <cfRule type="cellIs" dxfId="52" priority="54" operator="lessThan">
      <formula>60</formula>
    </cfRule>
    <cfRule type="cellIs" dxfId="51" priority="55" operator="greaterThan">
      <formula>92.99</formula>
    </cfRule>
  </conditionalFormatting>
  <conditionalFormatting sqref="L16">
    <cfRule type="cellIs" dxfId="50" priority="48" operator="between">
      <formula>75.99</formula>
      <formula>93</formula>
    </cfRule>
    <cfRule type="cellIs" dxfId="49" priority="49" operator="between">
      <formula>59.99</formula>
      <formula>76</formula>
    </cfRule>
    <cfRule type="cellIs" dxfId="48" priority="50" operator="lessThan">
      <formula>59.99</formula>
    </cfRule>
    <cfRule type="cellIs" dxfId="47" priority="51" operator="greaterThan">
      <formula>92.99</formula>
    </cfRule>
  </conditionalFormatting>
  <conditionalFormatting sqref="L16">
    <cfRule type="cellIs" dxfId="46" priority="44" operator="lessThan">
      <formula>61.99</formula>
    </cfRule>
    <cfRule type="cellIs" dxfId="45" priority="45" operator="between">
      <formula>62</formula>
      <formula>69.99</formula>
    </cfRule>
    <cfRule type="cellIs" dxfId="44" priority="46" operator="between">
      <formula>70</formula>
      <formula>76.99</formula>
    </cfRule>
    <cfRule type="cellIs" dxfId="43" priority="47" operator="greaterThan">
      <formula>77</formula>
    </cfRule>
  </conditionalFormatting>
  <conditionalFormatting sqref="L16">
    <cfRule type="cellIs" dxfId="42" priority="36" operator="between">
      <formula>75.99</formula>
      <formula>93</formula>
    </cfRule>
    <cfRule type="cellIs" dxfId="41" priority="37" operator="between">
      <formula>59.99</formula>
      <formula>76</formula>
    </cfRule>
    <cfRule type="cellIs" dxfId="40" priority="38" operator="lessThan">
      <formula>60</formula>
    </cfRule>
    <cfRule type="cellIs" dxfId="39" priority="39" operator="greaterThan">
      <formula>92.99</formula>
    </cfRule>
    <cfRule type="cellIs" dxfId="38" priority="40" operator="greaterThan">
      <formula>76.99</formula>
    </cfRule>
    <cfRule type="cellIs" dxfId="37" priority="41" operator="between">
      <formula>69.99</formula>
      <formula>77</formula>
    </cfRule>
    <cfRule type="cellIs" dxfId="36" priority="42" operator="between">
      <formula>61.99</formula>
      <formula>70</formula>
    </cfRule>
    <cfRule type="cellIs" dxfId="35" priority="43" operator="lessThan">
      <formula>62</formula>
    </cfRule>
  </conditionalFormatting>
  <conditionalFormatting sqref="L16">
    <cfRule type="cellIs" dxfId="34" priority="28" operator="between">
      <formula>59.99</formula>
      <formula>76</formula>
    </cfRule>
    <cfRule type="cellIs" dxfId="33" priority="29" operator="between">
      <formula>75.99</formula>
      <formula>93</formula>
    </cfRule>
    <cfRule type="cellIs" dxfId="32" priority="30" operator="lessThan">
      <formula>60</formula>
    </cfRule>
    <cfRule type="cellIs" dxfId="31" priority="31" operator="greaterThan">
      <formula>92.99</formula>
    </cfRule>
    <cfRule type="cellIs" dxfId="30" priority="32" operator="greaterThan">
      <formula>76.99</formula>
    </cfRule>
    <cfRule type="cellIs" dxfId="29" priority="33" operator="between">
      <formula>69.99</formula>
      <formula>77</formula>
    </cfRule>
    <cfRule type="cellIs" dxfId="28" priority="34" operator="between">
      <formula>61.99</formula>
      <formula>70</formula>
    </cfRule>
    <cfRule type="cellIs" dxfId="27" priority="35" operator="lessThan">
      <formula>62</formula>
    </cfRule>
  </conditionalFormatting>
  <conditionalFormatting sqref="L16">
    <cfRule type="cellIs" dxfId="26" priority="24" operator="between">
      <formula>75.99</formula>
      <formula>93</formula>
    </cfRule>
    <cfRule type="cellIs" dxfId="25" priority="25" operator="between">
      <formula>59.99</formula>
      <formula>76</formula>
    </cfRule>
    <cfRule type="cellIs" dxfId="24" priority="26" operator="lessThan">
      <formula>60</formula>
    </cfRule>
    <cfRule type="cellIs" dxfId="23" priority="27" operator="greaterThan">
      <formula>92.99</formula>
    </cfRule>
  </conditionalFormatting>
  <conditionalFormatting sqref="L16">
    <cfRule type="cellIs" dxfId="22" priority="20" operator="lessThan">
      <formula>59.99</formula>
    </cfRule>
    <cfRule type="cellIs" dxfId="21" priority="21" operator="between">
      <formula>59.99</formula>
      <formula>76</formula>
    </cfRule>
    <cfRule type="cellIs" dxfId="20" priority="22" operator="between">
      <formula>75.99</formula>
      <formula>93</formula>
    </cfRule>
    <cfRule type="cellIs" dxfId="19" priority="23" operator="greaterThan">
      <formula>92.99</formula>
    </cfRule>
  </conditionalFormatting>
  <conditionalFormatting sqref="L16">
    <cfRule type="cellIs" dxfId="18" priority="16" operator="lessThan">
      <formula>60</formula>
    </cfRule>
    <cfRule type="cellIs" dxfId="17" priority="17" operator="between">
      <formula>59.99</formula>
      <formula>76</formula>
    </cfRule>
    <cfRule type="cellIs" dxfId="16" priority="18" operator="between">
      <formula>75.99</formula>
      <formula>93</formula>
    </cfRule>
    <cfRule type="cellIs" dxfId="15" priority="19" operator="greaterThan">
      <formula>92.99</formula>
    </cfRule>
  </conditionalFormatting>
  <conditionalFormatting sqref="L16">
    <cfRule type="cellIs" dxfId="14" priority="12" operator="greaterThan">
      <formula>76.99</formula>
    </cfRule>
    <cfRule type="cellIs" dxfId="13" priority="13" operator="between">
      <formula>69.99</formula>
      <formula>77</formula>
    </cfRule>
    <cfRule type="cellIs" dxfId="12" priority="14" operator="between">
      <formula>61.99</formula>
      <formula>70</formula>
    </cfRule>
    <cfRule type="cellIs" dxfId="11" priority="15" operator="lessThan">
      <formula>62</formula>
    </cfRule>
  </conditionalFormatting>
  <conditionalFormatting sqref="L16">
    <cfRule type="cellIs" dxfId="10" priority="8" operator="between">
      <formula>75.99</formula>
      <formula>93</formula>
    </cfRule>
    <cfRule type="cellIs" dxfId="9" priority="9" operator="between">
      <formula>59.99</formula>
      <formula>76</formula>
    </cfRule>
    <cfRule type="cellIs" dxfId="8" priority="10" operator="lessThan">
      <formula>60</formula>
    </cfRule>
    <cfRule type="cellIs" dxfId="7" priority="11" operator="greaterThan">
      <formula>92.99</formula>
    </cfRule>
  </conditionalFormatting>
  <conditionalFormatting sqref="L16">
    <cfRule type="cellIs" dxfId="6" priority="1" operator="between">
      <formula>75.99</formula>
      <formula>93</formula>
    </cfRule>
    <cfRule type="cellIs" dxfId="5" priority="2" operator="lessThan">
      <formula>60</formula>
    </cfRule>
    <cfRule type="cellIs" dxfId="4" priority="3" operator="greaterThan">
      <formula>92.99</formula>
    </cfRule>
    <cfRule type="cellIs" dxfId="3" priority="4" operator="between">
      <formula>75.99</formula>
      <formula>93</formula>
    </cfRule>
    <cfRule type="cellIs" dxfId="2" priority="5" operator="between">
      <formula>59.99</formula>
      <formula>76</formula>
    </cfRule>
    <cfRule type="cellIs" dxfId="1" priority="6" operator="lessThan">
      <formula>60</formula>
    </cfRule>
    <cfRule type="cellIs" dxfId="0" priority="7" operator="greaterThan">
      <formula>92.99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Ranking Mensal nov19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João Eduardo de Oliveira Santos</cp:lastModifiedBy>
  <cp:lastPrinted>2019-12-05T14:05:28Z</cp:lastPrinted>
  <dcterms:created xsi:type="dcterms:W3CDTF">2011-12-02T11:36:26Z</dcterms:created>
  <dcterms:modified xsi:type="dcterms:W3CDTF">2020-01-03T14:49:57Z</dcterms:modified>
</cp:coreProperties>
</file>