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home office_pen drive\Plenárias_on line\Plenárias 2022_on line\Plenária 18.10.2022\CPP e CFO\"/>
    </mc:Choice>
  </mc:AlternateContent>
  <xr:revisionPtr revIDLastSave="0" documentId="8_{150A6F9E-81AC-44AF-ACF3-49E58B38F51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AICA ESP. 10" sheetId="10" r:id="rId1"/>
  </sheets>
  <definedNames>
    <definedName name="_xlnm.Print_Area" localSheetId="0">'SAICA ESP. 10'!$A$1:$D$70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0" l="1"/>
  <c r="D17" i="10"/>
  <c r="D49" i="10"/>
  <c r="D15" i="10" l="1"/>
  <c r="D19" i="10"/>
  <c r="D20" i="10"/>
  <c r="D57" i="10"/>
  <c r="D46" i="10"/>
  <c r="D45" i="10"/>
  <c r="D44" i="10"/>
  <c r="D43" i="10"/>
  <c r="D42" i="10"/>
  <c r="D50" i="10" s="1"/>
  <c r="D37" i="10"/>
  <c r="D38" i="10" s="1"/>
  <c r="C63" i="10" s="1"/>
  <c r="D24" i="10"/>
  <c r="B23" i="10"/>
  <c r="D22" i="10"/>
  <c r="D21" i="10"/>
  <c r="D16" i="10"/>
  <c r="D14" i="10"/>
  <c r="D13" i="10"/>
  <c r="D23" i="10" l="1"/>
  <c r="C31" i="10" l="1"/>
  <c r="D25" i="10"/>
  <c r="C29" i="10"/>
  <c r="D32" i="10" s="1"/>
  <c r="C30" i="10"/>
  <c r="D33" i="10" l="1"/>
  <c r="D52" i="10"/>
  <c r="D59" i="10" s="1"/>
  <c r="D63" i="10" s="1"/>
  <c r="D53" i="10"/>
  <c r="D60" i="10" s="1"/>
  <c r="D64" i="10" s="1"/>
</calcChain>
</file>

<file path=xl/sharedStrings.xml><?xml version="1.0" encoding="utf-8"?>
<sst xmlns="http://schemas.openxmlformats.org/spreadsheetml/2006/main" count="71" uniqueCount="65">
  <si>
    <t>PLANILHA REFERENCIAL DE COMPOSIÇÃO DOS CUSTOS DO SERVIÇO</t>
  </si>
  <si>
    <t>TIPOLOGIA:</t>
  </si>
  <si>
    <t>CAPACIDADE</t>
  </si>
  <si>
    <t>CUSTOS DIRETOS</t>
  </si>
  <si>
    <t>CATEGORIA I - RECURSOS HUMANOS - Portaria 46/SMADS/2010</t>
  </si>
  <si>
    <t>Cargos</t>
  </si>
  <si>
    <t>Quantidade</t>
  </si>
  <si>
    <t>Salário Base</t>
  </si>
  <si>
    <t>Total Salários</t>
  </si>
  <si>
    <t>SUBTOTAL</t>
  </si>
  <si>
    <t>TOTAL DA CATEGORIA I</t>
  </si>
  <si>
    <t>CATEGORIA II - ENCARGOS SOCIAIS</t>
  </si>
  <si>
    <t>Valor</t>
  </si>
  <si>
    <t>Per Capita</t>
  </si>
  <si>
    <t>Valor fixo</t>
  </si>
  <si>
    <t>QUANDO O SERVIÇO ESTIVER INSTALADO SEM REPASSE PARA DESPESAS DE ÁGUA E LUZ</t>
  </si>
  <si>
    <t>ALÍQUOTA: 30% CONCESSIONÁRIA</t>
  </si>
  <si>
    <t>FUNDO DE RESERVA</t>
  </si>
  <si>
    <t>Para OSC sem isenção</t>
  </si>
  <si>
    <t>Para OSC com isenção</t>
  </si>
  <si>
    <t>TOTAL DA CATEGORIA II</t>
  </si>
  <si>
    <t>OSC sem isenção</t>
  </si>
  <si>
    <t>OSC com isenção</t>
  </si>
  <si>
    <t xml:space="preserve">% </t>
  </si>
  <si>
    <t>CATEGORIA III - IMÓVEIS</t>
  </si>
  <si>
    <t>CONCESSIONÁRIAS</t>
  </si>
  <si>
    <t>TOTAL DA CATEGORIA III</t>
  </si>
  <si>
    <t>CATEGORIA IV - DEMAIS DESPESAS</t>
  </si>
  <si>
    <t>ALIMENTAÇÃO</t>
  </si>
  <si>
    <t>MATERIAL PARA O TRABALHO SOCIOEDUCATIVO E PEDAGÓGICO</t>
  </si>
  <si>
    <t>OUTRAS DESPESAS</t>
  </si>
  <si>
    <t>TOTAL DA CATEGORIA IV</t>
  </si>
  <si>
    <t>PARA OSC SEM ISENÇÃO</t>
  </si>
  <si>
    <t>PARA OSC COM ISENÇÃO</t>
  </si>
  <si>
    <t>CUSTOS INDIRETOS</t>
  </si>
  <si>
    <t>SERVIÇOS DE CONTABILIDADE</t>
  </si>
  <si>
    <t>TOTAL DE CUSTOS INDIRETOS</t>
  </si>
  <si>
    <t>TOTAL DA PARCERIA</t>
  </si>
  <si>
    <t>VALOR DA PARCERIA</t>
  </si>
  <si>
    <t>PARA OSC SEM ISENÇÃO COM 30% CONCESSIONÁRIAS</t>
  </si>
  <si>
    <t>PARA OSC COM ISENÇÃO COM 30% CONCESSIONÁRIAS</t>
  </si>
  <si>
    <t>Gerente de Serviço I</t>
  </si>
  <si>
    <t>SERVIÇO DE TRANSPORTE/VESTUÁRIO</t>
  </si>
  <si>
    <t>Cozinheiro - 40 h (12 x 36h)</t>
  </si>
  <si>
    <t>Agente Operacional - 40 h (12 x 36 h)</t>
  </si>
  <si>
    <t>ATIVIDADES EXTERNAS DE NATUREZA SOCIOEDUCATIVA E DE LAZER</t>
  </si>
  <si>
    <t>HORAS TÉCNICAS</t>
  </si>
  <si>
    <t>TOTAL DOS CUSTOS DIRETO DA PARCERIA</t>
  </si>
  <si>
    <t>Os valores são meramente referenciais para composição do custo do serviço com base nas legislações vigentes, podendo a proponente elaborar o seu próprio demonstrativo de aplicação dos recursos financeiros da Parceria.</t>
  </si>
  <si>
    <t>Técnico (Assist. Social e Psicólogo)</t>
  </si>
  <si>
    <t xml:space="preserve">VALOR REFERENCIAL: Portaria 072/SMADS/2021 </t>
  </si>
  <si>
    <t>SERVIÇO: SERVIÇO DE ACOLHIMENTO INSTITUCIONAL PARA CRIANÇAS E ADOLESCENTES - SAICA ESPECIALIZADO</t>
  </si>
  <si>
    <t xml:space="preserve">Orientador Socioeducativo - Folguista  Dia - 40 h  </t>
  </si>
  <si>
    <t xml:space="preserve">Orientador Socioeducativo - Dia - 40 h </t>
  </si>
  <si>
    <t>Qtdade. Veículos</t>
  </si>
  <si>
    <t>Valor/hora</t>
  </si>
  <si>
    <t>Nº hs/mês</t>
  </si>
  <si>
    <t>Elaborada em Setembro de 2022</t>
  </si>
  <si>
    <t>LOCAÇÃO DE VEÍCULOS*</t>
  </si>
  <si>
    <r>
      <rPr>
        <b/>
        <sz val="10"/>
        <color theme="1"/>
        <rFont val="Calibri"/>
        <family val="2"/>
        <scheme val="minor"/>
      </rPr>
      <t>Observação</t>
    </r>
    <r>
      <rPr>
        <sz val="10"/>
        <color theme="1"/>
        <rFont val="Calibri"/>
        <family val="2"/>
        <scheme val="minor"/>
      </rPr>
      <t xml:space="preserve">: </t>
    </r>
  </si>
  <si>
    <t xml:space="preserve">Veículo -  memória de calculo - 12hs diária x 22 utéis/mês. </t>
  </si>
  <si>
    <t>Cuidador Social - Noite  - ( 12x36h)</t>
  </si>
  <si>
    <t>Cuidador Social - Dia - ( 12x36h)</t>
  </si>
  <si>
    <t>Cuidador Social - Dia - Folguista  ( 12x36h)</t>
  </si>
  <si>
    <t>Cuidador Social - Noite  - Folguista  ( 12x36h)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</si>
</sst>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3" fillId="0" borderId="9" xfId="1" applyFont="1" applyBorder="1"/>
    <xf numFmtId="0" fontId="3" fillId="0" borderId="10" xfId="1" applyFont="1" applyBorder="1"/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wrapText="1"/>
    </xf>
    <xf numFmtId="4" fontId="2" fillId="4" borderId="1" xfId="1" applyNumberFormat="1" applyFont="1" applyFill="1" applyBorder="1" applyAlignment="1">
      <alignment horizontal="center"/>
    </xf>
    <xf numFmtId="0" fontId="4" fillId="2" borderId="1" xfId="1" applyFont="1" applyFill="1" applyBorder="1"/>
    <xf numFmtId="0" fontId="4" fillId="5" borderId="1" xfId="1" applyFont="1" applyFill="1" applyBorder="1" applyAlignment="1">
      <alignment wrapText="1"/>
    </xf>
    <xf numFmtId="0" fontId="3" fillId="0" borderId="1" xfId="1" applyFont="1" applyBorder="1"/>
    <xf numFmtId="10" fontId="3" fillId="0" borderId="1" xfId="1" applyNumberFormat="1" applyFont="1" applyBorder="1" applyAlignment="1">
      <alignment horizontal="center"/>
    </xf>
    <xf numFmtId="4" fontId="2" fillId="0" borderId="1" xfId="1" applyNumberFormat="1" applyFont="1" applyBorder="1" applyAlignment="1">
      <alignment horizontal="center"/>
    </xf>
    <xf numFmtId="4" fontId="2" fillId="5" borderId="1" xfId="1" applyNumberFormat="1" applyFont="1" applyFill="1" applyBorder="1" applyAlignment="1"/>
    <xf numFmtId="0" fontId="2" fillId="0" borderId="1" xfId="1" applyFont="1" applyFill="1" applyBorder="1"/>
    <xf numFmtId="10" fontId="3" fillId="0" borderId="1" xfId="1" applyNumberFormat="1" applyFont="1" applyFill="1" applyBorder="1" applyAlignment="1">
      <alignment horizontal="center"/>
    </xf>
    <xf numFmtId="4" fontId="2" fillId="5" borderId="1" xfId="1" applyNumberFormat="1" applyFont="1" applyFill="1" applyBorder="1" applyAlignment="1">
      <alignment horizontal="center"/>
    </xf>
    <xf numFmtId="4" fontId="4" fillId="0" borderId="1" xfId="1" applyNumberFormat="1" applyFont="1" applyFill="1" applyBorder="1" applyAlignment="1">
      <alignment horizontal="center"/>
    </xf>
    <xf numFmtId="4" fontId="3" fillId="0" borderId="1" xfId="1" applyNumberFormat="1" applyFont="1" applyFill="1" applyBorder="1" applyAlignment="1">
      <alignment horizontal="center"/>
    </xf>
    <xf numFmtId="4" fontId="3" fillId="0" borderId="1" xfId="1" applyNumberFormat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4" fontId="2" fillId="6" borderId="1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Border="1"/>
    <xf numFmtId="0" fontId="2" fillId="4" borderId="1" xfId="1" applyFont="1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4" fontId="3" fillId="0" borderId="1" xfId="1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" fontId="9" fillId="0" borderId="1" xfId="1" applyNumberFormat="1" applyFont="1" applyBorder="1" applyAlignment="1">
      <alignment horizontal="center" vertical="center"/>
    </xf>
    <xf numFmtId="4" fontId="9" fillId="5" borderId="1" xfId="1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2" fillId="6" borderId="1" xfId="1" applyFont="1" applyFill="1" applyBorder="1" applyAlignment="1">
      <alignment horizontal="left"/>
    </xf>
    <xf numFmtId="4" fontId="3" fillId="0" borderId="1" xfId="1" applyNumberFormat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2" fillId="7" borderId="1" xfId="1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2" fillId="7" borderId="2" xfId="1" applyFont="1" applyFill="1" applyBorder="1" applyAlignment="1">
      <alignment horizontal="center"/>
    </xf>
    <xf numFmtId="0" fontId="2" fillId="7" borderId="3" xfId="1" applyFont="1" applyFill="1" applyBorder="1" applyAlignment="1">
      <alignment horizontal="center"/>
    </xf>
    <xf numFmtId="0" fontId="2" fillId="7" borderId="5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left"/>
    </xf>
    <xf numFmtId="0" fontId="2" fillId="4" borderId="1" xfId="1" applyFont="1" applyFill="1" applyBorder="1" applyAlignment="1">
      <alignment horizontal="center"/>
    </xf>
    <xf numFmtId="0" fontId="2" fillId="6" borderId="1" xfId="1" applyFont="1" applyFill="1" applyBorder="1" applyAlignment="1">
      <alignment horizontal="center"/>
    </xf>
    <xf numFmtId="0" fontId="2" fillId="4" borderId="2" xfId="1" applyFont="1" applyFill="1" applyBorder="1" applyAlignment="1">
      <alignment horizontal="center"/>
    </xf>
    <xf numFmtId="0" fontId="2" fillId="4" borderId="3" xfId="1" applyFont="1" applyFill="1" applyBorder="1" applyAlignment="1">
      <alignment horizontal="center"/>
    </xf>
    <xf numFmtId="0" fontId="2" fillId="4" borderId="5" xfId="1" applyFont="1" applyFill="1" applyBorder="1" applyAlignment="1">
      <alignment horizontal="center"/>
    </xf>
    <xf numFmtId="0" fontId="2" fillId="5" borderId="2" xfId="1" applyFont="1" applyFill="1" applyBorder="1" applyAlignment="1">
      <alignment horizontal="center"/>
    </xf>
    <xf numFmtId="0" fontId="2" fillId="5" borderId="5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left"/>
    </xf>
    <xf numFmtId="0" fontId="2" fillId="0" borderId="5" xfId="1" applyFont="1" applyFill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left" vertical="center"/>
    </xf>
    <xf numFmtId="0" fontId="2" fillId="0" borderId="5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center"/>
    </xf>
    <xf numFmtId="0" fontId="10" fillId="0" borderId="5" xfId="1" applyFont="1" applyBorder="1" applyAlignment="1">
      <alignment horizontal="left" vertical="center"/>
    </xf>
    <xf numFmtId="0" fontId="3" fillId="0" borderId="9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7" borderId="1" xfId="1" applyFont="1" applyFill="1" applyBorder="1" applyAlignment="1">
      <alignment horizontal="center" wrapText="1"/>
    </xf>
    <xf numFmtId="0" fontId="3" fillId="0" borderId="9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10" xfId="1" applyFont="1" applyFill="1" applyBorder="1" applyAlignment="1">
      <alignment horizontal="center"/>
    </xf>
    <xf numFmtId="0" fontId="2" fillId="4" borderId="2" xfId="1" applyFont="1" applyFill="1" applyBorder="1" applyAlignment="1">
      <alignment horizontal="center" wrapText="1"/>
    </xf>
    <xf numFmtId="0" fontId="2" fillId="4" borderId="3" xfId="1" applyFont="1" applyFill="1" applyBorder="1" applyAlignment="1">
      <alignment horizontal="center" wrapText="1"/>
    </xf>
    <xf numFmtId="0" fontId="2" fillId="4" borderId="5" xfId="1" applyFont="1" applyFill="1" applyBorder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3"/>
  <sheetViews>
    <sheetView tabSelected="1" showWhiteSpace="0" zoomScaleNormal="100" zoomScaleSheetLayoutView="85" workbookViewId="0">
      <selection activeCell="H18" sqref="H18"/>
    </sheetView>
  </sheetViews>
  <sheetFormatPr defaultRowHeight="15" x14ac:dyDescent="0.25"/>
  <cols>
    <col min="1" max="1" width="52" customWidth="1"/>
    <col min="2" max="2" width="12.7109375" customWidth="1"/>
    <col min="3" max="3" width="14.85546875" customWidth="1"/>
    <col min="4" max="4" width="17.140625" customWidth="1"/>
    <col min="6" max="6" width="10.42578125" customWidth="1"/>
    <col min="7" max="7" width="14.7109375" customWidth="1"/>
  </cols>
  <sheetData>
    <row r="1" spans="1:4" x14ac:dyDescent="0.25">
      <c r="A1" s="99" t="s">
        <v>0</v>
      </c>
      <c r="B1" s="99"/>
      <c r="C1" s="99"/>
      <c r="D1" s="99"/>
    </row>
    <row r="2" spans="1:4" x14ac:dyDescent="0.25">
      <c r="A2" s="58" t="s">
        <v>50</v>
      </c>
      <c r="B2" s="58"/>
      <c r="C2" s="58"/>
      <c r="D2" s="58"/>
    </row>
    <row r="3" spans="1:4" x14ac:dyDescent="0.25">
      <c r="A3" s="100"/>
      <c r="B3" s="101"/>
      <c r="C3" s="101"/>
      <c r="D3" s="102"/>
    </row>
    <row r="4" spans="1:4" x14ac:dyDescent="0.25">
      <c r="A4" s="66" t="s">
        <v>1</v>
      </c>
      <c r="B4" s="66"/>
      <c r="C4" s="66"/>
      <c r="D4" s="66"/>
    </row>
    <row r="5" spans="1:4" x14ac:dyDescent="0.25">
      <c r="A5" s="103" t="s">
        <v>51</v>
      </c>
      <c r="B5" s="104"/>
      <c r="C5" s="104"/>
      <c r="D5" s="105"/>
    </row>
    <row r="6" spans="1:4" x14ac:dyDescent="0.25">
      <c r="A6" s="87"/>
      <c r="B6" s="88"/>
      <c r="C6" s="88"/>
      <c r="D6" s="89"/>
    </row>
    <row r="7" spans="1:4" x14ac:dyDescent="0.25">
      <c r="A7" s="1"/>
      <c r="B7" s="23" t="s">
        <v>2</v>
      </c>
      <c r="C7" s="24">
        <v>10</v>
      </c>
      <c r="D7" s="2"/>
    </row>
    <row r="8" spans="1:4" x14ac:dyDescent="0.25">
      <c r="A8" s="87"/>
      <c r="B8" s="88"/>
      <c r="C8" s="88"/>
      <c r="D8" s="89"/>
    </row>
    <row r="9" spans="1:4" x14ac:dyDescent="0.25">
      <c r="A9" s="58" t="s">
        <v>3</v>
      </c>
      <c r="B9" s="58"/>
      <c r="C9" s="58"/>
      <c r="D9" s="58"/>
    </row>
    <row r="10" spans="1:4" x14ac:dyDescent="0.25">
      <c r="A10" s="90"/>
      <c r="B10" s="91"/>
      <c r="C10" s="91"/>
      <c r="D10" s="92"/>
    </row>
    <row r="11" spans="1:4" x14ac:dyDescent="0.25">
      <c r="A11" s="93" t="s">
        <v>4</v>
      </c>
      <c r="B11" s="94"/>
      <c r="C11" s="94"/>
      <c r="D11" s="95"/>
    </row>
    <row r="12" spans="1:4" x14ac:dyDescent="0.25">
      <c r="A12" s="3" t="s">
        <v>5</v>
      </c>
      <c r="B12" s="4" t="s">
        <v>6</v>
      </c>
      <c r="C12" s="3" t="s">
        <v>7</v>
      </c>
      <c r="D12" s="4" t="s">
        <v>8</v>
      </c>
    </row>
    <row r="13" spans="1:4" x14ac:dyDescent="0.25">
      <c r="A13" s="25" t="s">
        <v>41</v>
      </c>
      <c r="B13" s="26">
        <v>1</v>
      </c>
      <c r="C13" s="27">
        <v>5555.49</v>
      </c>
      <c r="D13" s="27">
        <f t="shared" ref="D13:D22" si="0">B13*C13</f>
        <v>5555.49</v>
      </c>
    </row>
    <row r="14" spans="1:4" ht="14.65" customHeight="1" x14ac:dyDescent="0.25">
      <c r="A14" s="25" t="s">
        <v>49</v>
      </c>
      <c r="B14" s="26">
        <v>3</v>
      </c>
      <c r="C14" s="27">
        <v>3215.71</v>
      </c>
      <c r="D14" s="27">
        <f t="shared" si="0"/>
        <v>9647.130000000001</v>
      </c>
    </row>
    <row r="15" spans="1:4" ht="14.65" customHeight="1" x14ac:dyDescent="0.25">
      <c r="A15" s="25" t="s">
        <v>53</v>
      </c>
      <c r="B15" s="26">
        <v>1</v>
      </c>
      <c r="C15" s="27">
        <v>1848.3</v>
      </c>
      <c r="D15" s="27">
        <f t="shared" ref="D15" si="1">B15*C15</f>
        <v>1848.3</v>
      </c>
    </row>
    <row r="16" spans="1:4" x14ac:dyDescent="0.25">
      <c r="A16" s="25" t="s">
        <v>52</v>
      </c>
      <c r="B16" s="26">
        <v>1</v>
      </c>
      <c r="C16" s="27">
        <v>1848.3</v>
      </c>
      <c r="D16" s="27">
        <f t="shared" si="0"/>
        <v>1848.3</v>
      </c>
    </row>
    <row r="17" spans="1:4" x14ac:dyDescent="0.25">
      <c r="A17" s="25" t="s">
        <v>62</v>
      </c>
      <c r="B17" s="26">
        <v>4</v>
      </c>
      <c r="C17" s="27">
        <v>1848.3</v>
      </c>
      <c r="D17" s="27">
        <f t="shared" ref="D17:D18" si="2">B17*C17</f>
        <v>7393.2</v>
      </c>
    </row>
    <row r="18" spans="1:4" x14ac:dyDescent="0.25">
      <c r="A18" s="25" t="s">
        <v>61</v>
      </c>
      <c r="B18" s="26">
        <v>4</v>
      </c>
      <c r="C18" s="27">
        <v>2772.45</v>
      </c>
      <c r="D18" s="27">
        <f t="shared" si="2"/>
        <v>11089.8</v>
      </c>
    </row>
    <row r="19" spans="1:4" ht="14.65" customHeight="1" x14ac:dyDescent="0.25">
      <c r="A19" s="25" t="s">
        <v>63</v>
      </c>
      <c r="B19" s="26">
        <v>1</v>
      </c>
      <c r="C19" s="27">
        <v>1848.3</v>
      </c>
      <c r="D19" s="27">
        <f t="shared" si="0"/>
        <v>1848.3</v>
      </c>
    </row>
    <row r="20" spans="1:4" ht="14.65" customHeight="1" x14ac:dyDescent="0.25">
      <c r="A20" s="25" t="s">
        <v>64</v>
      </c>
      <c r="B20" s="26">
        <v>1</v>
      </c>
      <c r="C20" s="27">
        <v>2772.45</v>
      </c>
      <c r="D20" s="27">
        <f t="shared" si="0"/>
        <v>2772.45</v>
      </c>
    </row>
    <row r="21" spans="1:4" ht="14.65" customHeight="1" x14ac:dyDescent="0.25">
      <c r="A21" s="25" t="s">
        <v>43</v>
      </c>
      <c r="B21" s="26">
        <v>2</v>
      </c>
      <c r="C21" s="27">
        <v>1573.59</v>
      </c>
      <c r="D21" s="27">
        <f t="shared" si="0"/>
        <v>3147.18</v>
      </c>
    </row>
    <row r="22" spans="1:4" ht="14.65" customHeight="1" x14ac:dyDescent="0.25">
      <c r="A22" s="25" t="s">
        <v>44</v>
      </c>
      <c r="B22" s="26">
        <v>3</v>
      </c>
      <c r="C22" s="27">
        <v>1285.75</v>
      </c>
      <c r="D22" s="27">
        <f t="shared" si="0"/>
        <v>3857.25</v>
      </c>
    </row>
    <row r="23" spans="1:4" ht="14.65" customHeight="1" x14ac:dyDescent="0.25">
      <c r="A23" s="12" t="s">
        <v>9</v>
      </c>
      <c r="B23" s="24">
        <f>SUM(B13:B22)</f>
        <v>21</v>
      </c>
      <c r="C23" s="14"/>
      <c r="D23" s="5">
        <f>SUM(D13:D22)</f>
        <v>49007.4</v>
      </c>
    </row>
    <row r="24" spans="1:4" ht="14.65" customHeight="1" x14ac:dyDescent="0.25">
      <c r="A24" s="23" t="s">
        <v>46</v>
      </c>
      <c r="B24" s="19">
        <v>15</v>
      </c>
      <c r="C24" s="20">
        <v>161.5</v>
      </c>
      <c r="D24" s="10">
        <f>B24*C24</f>
        <v>2422.5</v>
      </c>
    </row>
    <row r="25" spans="1:4" x14ac:dyDescent="0.25">
      <c r="A25" s="68" t="s">
        <v>10</v>
      </c>
      <c r="B25" s="68"/>
      <c r="C25" s="68"/>
      <c r="D25" s="5">
        <f>SUM(D23:D24)</f>
        <v>51429.9</v>
      </c>
    </row>
    <row r="26" spans="1:4" x14ac:dyDescent="0.25">
      <c r="A26" s="90"/>
      <c r="B26" s="91"/>
      <c r="C26" s="91"/>
      <c r="D26" s="92"/>
    </row>
    <row r="27" spans="1:4" x14ac:dyDescent="0.25">
      <c r="A27" s="80" t="s">
        <v>11</v>
      </c>
      <c r="B27" s="80"/>
      <c r="C27" s="80"/>
      <c r="D27" s="80"/>
    </row>
    <row r="28" spans="1:4" x14ac:dyDescent="0.25">
      <c r="A28" s="6"/>
      <c r="B28" s="4" t="s">
        <v>23</v>
      </c>
      <c r="C28" s="4" t="s">
        <v>12</v>
      </c>
      <c r="D28" s="7"/>
    </row>
    <row r="29" spans="1:4" x14ac:dyDescent="0.25">
      <c r="A29" s="8" t="s">
        <v>18</v>
      </c>
      <c r="B29" s="9">
        <v>0.379</v>
      </c>
      <c r="C29" s="10">
        <f>B29*D23</f>
        <v>18573.804599999999</v>
      </c>
      <c r="D29" s="11"/>
    </row>
    <row r="30" spans="1:4" x14ac:dyDescent="0.25">
      <c r="A30" s="8" t="s">
        <v>19</v>
      </c>
      <c r="B30" s="9">
        <v>0.111</v>
      </c>
      <c r="C30" s="10">
        <f>B30*D23</f>
        <v>5439.8213999999998</v>
      </c>
      <c r="D30" s="11"/>
    </row>
    <row r="31" spans="1:4" x14ac:dyDescent="0.25">
      <c r="A31" s="12" t="s">
        <v>17</v>
      </c>
      <c r="B31" s="13">
        <v>0.2157</v>
      </c>
      <c r="C31" s="10">
        <f>B31*D23</f>
        <v>10570.89618</v>
      </c>
      <c r="D31" s="14"/>
    </row>
    <row r="32" spans="1:4" x14ac:dyDescent="0.25">
      <c r="A32" s="96" t="s">
        <v>20</v>
      </c>
      <c r="B32" s="70" t="s">
        <v>21</v>
      </c>
      <c r="C32" s="72"/>
      <c r="D32" s="5">
        <f>C29+C31</f>
        <v>29144.700779999999</v>
      </c>
    </row>
    <row r="33" spans="1:4" x14ac:dyDescent="0.25">
      <c r="A33" s="96"/>
      <c r="B33" s="97" t="s">
        <v>22</v>
      </c>
      <c r="C33" s="98"/>
      <c r="D33" s="28">
        <f>C30+C31</f>
        <v>16010.71758</v>
      </c>
    </row>
    <row r="34" spans="1:4" x14ac:dyDescent="0.25">
      <c r="A34" s="77"/>
      <c r="B34" s="78"/>
      <c r="C34" s="78"/>
      <c r="D34" s="79"/>
    </row>
    <row r="35" spans="1:4" x14ac:dyDescent="0.25">
      <c r="A35" s="80" t="s">
        <v>24</v>
      </c>
      <c r="B35" s="80"/>
      <c r="C35" s="80"/>
      <c r="D35" s="80"/>
    </row>
    <row r="36" spans="1:4" x14ac:dyDescent="0.25">
      <c r="A36" s="73"/>
      <c r="B36" s="74"/>
      <c r="C36" s="15" t="s">
        <v>13</v>
      </c>
      <c r="D36" s="15" t="s">
        <v>12</v>
      </c>
    </row>
    <row r="37" spans="1:4" x14ac:dyDescent="0.25">
      <c r="A37" s="75" t="s">
        <v>25</v>
      </c>
      <c r="B37" s="76"/>
      <c r="C37" s="16">
        <v>148.01</v>
      </c>
      <c r="D37" s="16">
        <f>C37*C7</f>
        <v>1480.1</v>
      </c>
    </row>
    <row r="38" spans="1:4" x14ac:dyDescent="0.25">
      <c r="A38" s="68" t="s">
        <v>26</v>
      </c>
      <c r="B38" s="68"/>
      <c r="C38" s="68"/>
      <c r="D38" s="5">
        <f>D37</f>
        <v>1480.1</v>
      </c>
    </row>
    <row r="39" spans="1:4" x14ac:dyDescent="0.25">
      <c r="A39" s="77"/>
      <c r="B39" s="78"/>
      <c r="C39" s="78"/>
      <c r="D39" s="79"/>
    </row>
    <row r="40" spans="1:4" x14ac:dyDescent="0.25">
      <c r="A40" s="80" t="s">
        <v>27</v>
      </c>
      <c r="B40" s="80"/>
      <c r="C40" s="80"/>
      <c r="D40" s="80"/>
    </row>
    <row r="41" spans="1:4" x14ac:dyDescent="0.25">
      <c r="A41" s="73"/>
      <c r="B41" s="74"/>
      <c r="C41" s="15" t="s">
        <v>13</v>
      </c>
      <c r="D41" s="15" t="s">
        <v>12</v>
      </c>
    </row>
    <row r="42" spans="1:4" x14ac:dyDescent="0.25">
      <c r="A42" s="81" t="s">
        <v>28</v>
      </c>
      <c r="B42" s="82"/>
      <c r="C42" s="29">
        <v>379.17</v>
      </c>
      <c r="D42" s="17">
        <f>C42*C7</f>
        <v>3791.7000000000003</v>
      </c>
    </row>
    <row r="43" spans="1:4" ht="15" customHeight="1" x14ac:dyDescent="0.25">
      <c r="A43" s="83" t="s">
        <v>29</v>
      </c>
      <c r="B43" s="84"/>
      <c r="C43" s="29">
        <v>56.06</v>
      </c>
      <c r="D43" s="17">
        <f>C43*C7</f>
        <v>560.6</v>
      </c>
    </row>
    <row r="44" spans="1:4" x14ac:dyDescent="0.25">
      <c r="A44" s="81" t="s">
        <v>30</v>
      </c>
      <c r="B44" s="82"/>
      <c r="C44" s="29">
        <v>220.74</v>
      </c>
      <c r="D44" s="17">
        <f>(C44*C7)-D56</f>
        <v>2207.4</v>
      </c>
    </row>
    <row r="45" spans="1:4" x14ac:dyDescent="0.25">
      <c r="A45" s="81" t="s">
        <v>42</v>
      </c>
      <c r="B45" s="82"/>
      <c r="C45" s="29">
        <v>133.11000000000001</v>
      </c>
      <c r="D45" s="17">
        <f>C45*C7</f>
        <v>1331.1000000000001</v>
      </c>
    </row>
    <row r="46" spans="1:4" x14ac:dyDescent="0.25">
      <c r="A46" s="81" t="s">
        <v>45</v>
      </c>
      <c r="B46" s="82"/>
      <c r="C46" s="29">
        <v>39.93</v>
      </c>
      <c r="D46" s="17">
        <f>C46*C7</f>
        <v>399.3</v>
      </c>
    </row>
    <row r="47" spans="1:4" x14ac:dyDescent="0.25">
      <c r="A47" s="85" t="s">
        <v>58</v>
      </c>
      <c r="B47" s="86"/>
      <c r="C47" s="34"/>
      <c r="D47" s="34"/>
    </row>
    <row r="48" spans="1:4" x14ac:dyDescent="0.25">
      <c r="A48" s="31" t="s">
        <v>54</v>
      </c>
      <c r="B48" s="31" t="s">
        <v>55</v>
      </c>
      <c r="C48" s="31" t="s">
        <v>56</v>
      </c>
      <c r="D48" s="31" t="s">
        <v>12</v>
      </c>
    </row>
    <row r="49" spans="1:4" x14ac:dyDescent="0.25">
      <c r="A49" s="32">
        <v>1</v>
      </c>
      <c r="B49" s="32">
        <v>40.56</v>
      </c>
      <c r="C49" s="32">
        <v>264</v>
      </c>
      <c r="D49" s="33">
        <f>B49*C49*A49</f>
        <v>10707.84</v>
      </c>
    </row>
    <row r="50" spans="1:4" x14ac:dyDescent="0.25">
      <c r="A50" s="70" t="s">
        <v>31</v>
      </c>
      <c r="B50" s="71"/>
      <c r="C50" s="72"/>
      <c r="D50" s="5">
        <f>SUM(D42:D49)</f>
        <v>18997.940000000002</v>
      </c>
    </row>
    <row r="51" spans="1:4" x14ac:dyDescent="0.25">
      <c r="A51" s="63" t="s">
        <v>47</v>
      </c>
      <c r="B51" s="64"/>
      <c r="C51" s="64"/>
      <c r="D51" s="65"/>
    </row>
    <row r="52" spans="1:4" x14ac:dyDescent="0.25">
      <c r="A52" s="66" t="s">
        <v>32</v>
      </c>
      <c r="B52" s="66"/>
      <c r="C52" s="66"/>
      <c r="D52" s="18">
        <f>D25+D32+D38+D50</f>
        <v>101052.64078000002</v>
      </c>
    </row>
    <row r="53" spans="1:4" x14ac:dyDescent="0.25">
      <c r="A53" s="66" t="s">
        <v>33</v>
      </c>
      <c r="B53" s="66"/>
      <c r="C53" s="66"/>
      <c r="D53" s="18">
        <f>D25+D33+D38+D50</f>
        <v>87918.657580000014</v>
      </c>
    </row>
    <row r="54" spans="1:4" x14ac:dyDescent="0.25">
      <c r="A54" s="66"/>
      <c r="B54" s="66"/>
      <c r="C54" s="66"/>
      <c r="D54" s="66"/>
    </row>
    <row r="55" spans="1:4" x14ac:dyDescent="0.25">
      <c r="A55" s="58" t="s">
        <v>34</v>
      </c>
      <c r="B55" s="58"/>
      <c r="C55" s="58"/>
      <c r="D55" s="58"/>
    </row>
    <row r="56" spans="1:4" x14ac:dyDescent="0.25">
      <c r="A56" s="67" t="s">
        <v>35</v>
      </c>
      <c r="B56" s="67"/>
      <c r="C56" s="19" t="s">
        <v>14</v>
      </c>
      <c r="D56" s="20"/>
    </row>
    <row r="57" spans="1:4" x14ac:dyDescent="0.25">
      <c r="A57" s="68" t="s">
        <v>36</v>
      </c>
      <c r="B57" s="68"/>
      <c r="C57" s="68"/>
      <c r="D57" s="5">
        <f>SUM(D56)</f>
        <v>0</v>
      </c>
    </row>
    <row r="58" spans="1:4" x14ac:dyDescent="0.25">
      <c r="A58" s="69" t="s">
        <v>37</v>
      </c>
      <c r="B58" s="69"/>
      <c r="C58" s="69"/>
      <c r="D58" s="69"/>
    </row>
    <row r="59" spans="1:4" x14ac:dyDescent="0.25">
      <c r="A59" s="69" t="s">
        <v>32</v>
      </c>
      <c r="B59" s="69"/>
      <c r="C59" s="69"/>
      <c r="D59" s="21">
        <f>D52+D57</f>
        <v>101052.64078000002</v>
      </c>
    </row>
    <row r="60" spans="1:4" x14ac:dyDescent="0.25">
      <c r="A60" s="69" t="s">
        <v>33</v>
      </c>
      <c r="B60" s="69"/>
      <c r="C60" s="69"/>
      <c r="D60" s="21">
        <f>D53+D57</f>
        <v>87918.657580000014</v>
      </c>
    </row>
    <row r="61" spans="1:4" x14ac:dyDescent="0.25">
      <c r="A61" s="66"/>
      <c r="B61" s="66"/>
      <c r="C61" s="66"/>
      <c r="D61" s="66"/>
    </row>
    <row r="62" spans="1:4" ht="38.25" x14ac:dyDescent="0.25">
      <c r="A62" s="62" t="s">
        <v>15</v>
      </c>
      <c r="B62" s="62"/>
      <c r="C62" s="30" t="s">
        <v>16</v>
      </c>
      <c r="D62" s="22" t="s">
        <v>38</v>
      </c>
    </row>
    <row r="63" spans="1:4" x14ac:dyDescent="0.25">
      <c r="A63" s="53" t="s">
        <v>39</v>
      </c>
      <c r="B63" s="53"/>
      <c r="C63" s="54">
        <f>D38*30%</f>
        <v>444.03</v>
      </c>
      <c r="D63" s="21">
        <f>D59-D37+C63</f>
        <v>100016.57078000001</v>
      </c>
    </row>
    <row r="64" spans="1:4" x14ac:dyDescent="0.25">
      <c r="A64" s="53" t="s">
        <v>40</v>
      </c>
      <c r="B64" s="53"/>
      <c r="C64" s="54"/>
      <c r="D64" s="21">
        <f>D60-D37+C63</f>
        <v>86882.587580000007</v>
      </c>
    </row>
    <row r="65" spans="1:4" x14ac:dyDescent="0.25">
      <c r="A65" s="55"/>
      <c r="B65" s="56"/>
      <c r="C65" s="56"/>
      <c r="D65" s="57"/>
    </row>
    <row r="66" spans="1:4" x14ac:dyDescent="0.25">
      <c r="A66" s="58" t="s">
        <v>57</v>
      </c>
      <c r="B66" s="58"/>
      <c r="C66" s="58"/>
      <c r="D66" s="58"/>
    </row>
    <row r="67" spans="1:4" x14ac:dyDescent="0.25">
      <c r="A67" s="59"/>
      <c r="B67" s="60"/>
      <c r="C67" s="60"/>
      <c r="D67" s="61"/>
    </row>
    <row r="68" spans="1:4" x14ac:dyDescent="0.25">
      <c r="A68" s="44" t="s">
        <v>48</v>
      </c>
      <c r="B68" s="45"/>
      <c r="C68" s="45"/>
      <c r="D68" s="46"/>
    </row>
    <row r="69" spans="1:4" x14ac:dyDescent="0.25">
      <c r="A69" s="47"/>
      <c r="B69" s="48"/>
      <c r="C69" s="48"/>
      <c r="D69" s="49"/>
    </row>
    <row r="70" spans="1:4" x14ac:dyDescent="0.25">
      <c r="A70" s="50"/>
      <c r="B70" s="51"/>
      <c r="C70" s="51"/>
      <c r="D70" s="52"/>
    </row>
    <row r="71" spans="1:4" x14ac:dyDescent="0.25">
      <c r="A71" s="41" t="s">
        <v>59</v>
      </c>
      <c r="B71" s="42"/>
      <c r="C71" s="42"/>
      <c r="D71" s="43"/>
    </row>
    <row r="72" spans="1:4" x14ac:dyDescent="0.25">
      <c r="A72" s="35" t="s">
        <v>60</v>
      </c>
      <c r="B72" s="36"/>
      <c r="C72" s="36"/>
      <c r="D72" s="37"/>
    </row>
    <row r="73" spans="1:4" x14ac:dyDescent="0.25">
      <c r="A73" s="38"/>
      <c r="B73" s="39"/>
      <c r="C73" s="39"/>
      <c r="D73" s="40"/>
    </row>
  </sheetData>
  <mergeCells count="53">
    <mergeCell ref="A6:D6"/>
    <mergeCell ref="A1:D1"/>
    <mergeCell ref="A2:D2"/>
    <mergeCell ref="A3:D3"/>
    <mergeCell ref="A4:D4"/>
    <mergeCell ref="A5:D5"/>
    <mergeCell ref="A35:D35"/>
    <mergeCell ref="A8:D8"/>
    <mergeCell ref="A9:D9"/>
    <mergeCell ref="A10:D10"/>
    <mergeCell ref="A11:D11"/>
    <mergeCell ref="A25:C25"/>
    <mergeCell ref="A26:D26"/>
    <mergeCell ref="A27:D27"/>
    <mergeCell ref="A32:A33"/>
    <mergeCell ref="B32:C32"/>
    <mergeCell ref="B33:C33"/>
    <mergeCell ref="A34:D34"/>
    <mergeCell ref="A50:C50"/>
    <mergeCell ref="A36:B36"/>
    <mergeCell ref="A37:B37"/>
    <mergeCell ref="A38:C38"/>
    <mergeCell ref="A39:D39"/>
    <mergeCell ref="A40:D40"/>
    <mergeCell ref="A41:B41"/>
    <mergeCell ref="A42:B42"/>
    <mergeCell ref="A43:B43"/>
    <mergeCell ref="A44:B44"/>
    <mergeCell ref="A45:B45"/>
    <mergeCell ref="A46:B46"/>
    <mergeCell ref="A47:B47"/>
    <mergeCell ref="A62:B62"/>
    <mergeCell ref="A51:D51"/>
    <mergeCell ref="A52:C52"/>
    <mergeCell ref="A53:C53"/>
    <mergeCell ref="A54:D54"/>
    <mergeCell ref="A55:D55"/>
    <mergeCell ref="A56:B56"/>
    <mergeCell ref="A57:C57"/>
    <mergeCell ref="A58:D58"/>
    <mergeCell ref="A59:C59"/>
    <mergeCell ref="A60:C60"/>
    <mergeCell ref="A61:D61"/>
    <mergeCell ref="A72:D72"/>
    <mergeCell ref="A73:D73"/>
    <mergeCell ref="A71:D71"/>
    <mergeCell ref="A68:D70"/>
    <mergeCell ref="A63:B63"/>
    <mergeCell ref="C63:C64"/>
    <mergeCell ref="A64:B64"/>
    <mergeCell ref="A65:D65"/>
    <mergeCell ref="A66:D66"/>
    <mergeCell ref="A67:D67"/>
  </mergeCells>
  <printOptions horizontalCentered="1"/>
  <pageMargins left="0.51181102362204722" right="0.51181102362204722" top="0.78740157480314965" bottom="0.6692913385826772" header="0.31496062992125984" footer="0.31496062992125984"/>
  <pageSetup paperSize="9" scale="71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SAICA ESP. 10</vt:lpstr>
      <vt:lpstr>'SAICA ESP. 10'!Area_de_impressao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d534795</dc:creator>
  <cp:lastModifiedBy>d777936</cp:lastModifiedBy>
  <cp:lastPrinted>2022-09-08T18:11:35Z</cp:lastPrinted>
  <dcterms:created xsi:type="dcterms:W3CDTF">2017-06-09T14:35:32Z</dcterms:created>
  <dcterms:modified xsi:type="dcterms:W3CDTF">2022-10-19T17:11:54Z</dcterms:modified>
</cp:coreProperties>
</file>