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ome office_pen drive\CPP\Portaria 46\proposta alteração_CAE gestantes, puerp. e filhos\"/>
    </mc:Choice>
  </mc:AlternateContent>
  <xr:revisionPtr revIDLastSave="0" documentId="8_{C178D99E-BAD8-407D-8A92-97EF990C2F17}" xr6:coauthVersionLast="47" xr6:coauthVersionMax="47" xr10:uidLastSave="{00000000-0000-0000-0000-000000000000}"/>
  <bookViews>
    <workbookView xWindow="0" yWindow="390" windowWidth="20490" windowHeight="10920" xr2:uid="{00000000-000D-0000-FFFF-FFFF00000000}"/>
  </bookViews>
  <sheets>
    <sheet name="CAE MULHERES 100" sheetId="1" r:id="rId1"/>
  </sheets>
  <definedNames>
    <definedName name="_xlnm.Print_Area" localSheetId="0">'CAE MULHERES 100'!$A$1:$D$78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21" i="1"/>
  <c r="D24" i="1" l="1"/>
  <c r="D23" i="1"/>
  <c r="D18" i="1"/>
  <c r="B35" i="1"/>
  <c r="D29" i="1"/>
  <c r="D30" i="1"/>
  <c r="D31" i="1"/>
  <c r="D25" i="1"/>
  <c r="D26" i="1"/>
  <c r="D19" i="1"/>
  <c r="D16" i="1" l="1"/>
  <c r="D28" i="1"/>
  <c r="D32" i="1"/>
  <c r="D57" i="1"/>
  <c r="D53" i="1"/>
  <c r="D56" i="1"/>
  <c r="D55" i="1"/>
  <c r="D17" i="1"/>
  <c r="D27" i="1"/>
  <c r="D22" i="1"/>
  <c r="D15" i="1"/>
  <c r="D14" i="1"/>
  <c r="D35" i="1" l="1"/>
  <c r="D65" i="1"/>
  <c r="C41" i="1" l="1"/>
  <c r="D54" i="1"/>
  <c r="D58" i="1" s="1"/>
  <c r="D48" i="1"/>
  <c r="D49" i="1" s="1"/>
  <c r="C71" i="1" s="1"/>
  <c r="C42" i="1" l="1"/>
  <c r="D44" i="1" s="1"/>
  <c r="C40" i="1"/>
  <c r="D36" i="1"/>
  <c r="D43" i="1" l="1"/>
  <c r="D60" i="1" s="1"/>
  <c r="D67" i="1" s="1"/>
  <c r="D71" i="1" s="1"/>
  <c r="D61" i="1"/>
  <c r="D68" i="1" s="1"/>
  <c r="D72" i="1" s="1"/>
</calcChain>
</file>

<file path=xl/sharedStrings.xml><?xml version="1.0" encoding="utf-8"?>
<sst xmlns="http://schemas.openxmlformats.org/spreadsheetml/2006/main" count="74" uniqueCount="69">
  <si>
    <t>PLANILHA REFERENCIAL DE COMPOSIÇÃO DOS CUSTOS DO SERVIÇO</t>
  </si>
  <si>
    <t>TIPOLOGIA:</t>
  </si>
  <si>
    <t>CAPACIDADE</t>
  </si>
  <si>
    <t>CUSTOS DIRETOS</t>
  </si>
  <si>
    <t>Cargos</t>
  </si>
  <si>
    <t>Quantidade</t>
  </si>
  <si>
    <t>Salário Base</t>
  </si>
  <si>
    <t>Total Salários</t>
  </si>
  <si>
    <t>TOTAL DA CATEGORIA I</t>
  </si>
  <si>
    <t>CATEGORIA II - ENCARGOS SOCIAIS</t>
  </si>
  <si>
    <t>Valor</t>
  </si>
  <si>
    <t>Per Capita</t>
  </si>
  <si>
    <t>TOTAL DOS CUSTOS DIRETO DA PARCERIA</t>
  </si>
  <si>
    <t>Valor fixo</t>
  </si>
  <si>
    <t>QUANDO O SERVIÇO ESTIVER INSTALADO SEM REPASSE PARA DESPESAS DE ÁGUA E LUZ</t>
  </si>
  <si>
    <t>FUNDO DE RESERVA</t>
  </si>
  <si>
    <t>Para OSC sem isenção</t>
  </si>
  <si>
    <t>Para OSC com isenção</t>
  </si>
  <si>
    <t>TOTAL DA CATEGORIA II</t>
  </si>
  <si>
    <t>OSC sem isenção</t>
  </si>
  <si>
    <t>OSC com isenção</t>
  </si>
  <si>
    <t xml:space="preserve">% </t>
  </si>
  <si>
    <t>CATEGORIA III - IMÓVEIS</t>
  </si>
  <si>
    <t>CONCESSIONÁRIAS</t>
  </si>
  <si>
    <t>TOTAL DA CATEGORIA III</t>
  </si>
  <si>
    <t>CATEGORIA IV - DEMAIS DESPESAS</t>
  </si>
  <si>
    <t>MATERIAL PARA O TRABALHO SOCIOEDUCATIVO E PEDAGÓGICO</t>
  </si>
  <si>
    <t>OUTRAS DESPESAS</t>
  </si>
  <si>
    <t>TOTAL DA CATEGORIA IV</t>
  </si>
  <si>
    <t>PARA OSC SEM ISENÇÃO</t>
  </si>
  <si>
    <t>PARA OSC COM ISENÇÃO</t>
  </si>
  <si>
    <t>CUSTOS INDIRETOS</t>
  </si>
  <si>
    <t>SERVIÇOS DE CONTABILIDADE</t>
  </si>
  <si>
    <t>TOTAL DE CUSTOS INDIRETOS</t>
  </si>
  <si>
    <t>TOTAL DA PARCERIA</t>
  </si>
  <si>
    <t>VALOR DA PARCERIA</t>
  </si>
  <si>
    <t>PARA OSC SEM ISENÇÃO COM 30% CONCESSIONÁRIAS</t>
  </si>
  <si>
    <t>PARA OSC COM ISENÇÃO COM 30% CONCESSIONÁRIAS</t>
  </si>
  <si>
    <t>ALÍQUOTA: 30% CONCESSIONÁRIA</t>
  </si>
  <si>
    <t>SUBTOTAL</t>
  </si>
  <si>
    <t>ALIMENTAÇÃO</t>
  </si>
  <si>
    <t>SERVIÇO DE LAVANDERIA</t>
  </si>
  <si>
    <t>ATIVIDADES EXTERNAS DE NATUREZA SOCIOEDUCATIVA E DE LAZER</t>
  </si>
  <si>
    <t>Os valores são meramente referenciais para composição do custo do serviço com base nas legislações vigentes, podendo a proponente elaborar o seu próprio demonstrativo de aplicação dos recursos financeiros da Parceria.</t>
  </si>
  <si>
    <t>Técnico 30h (Assistente Social)</t>
  </si>
  <si>
    <t>Técnico 40h (Psicólogo)</t>
  </si>
  <si>
    <t>Orientador Socioeducativo - Noite - 12 x 36 (dia par)</t>
  </si>
  <si>
    <t>Orientador Socioeducativo - Noite - 12 x 36 (dia ímpar)</t>
  </si>
  <si>
    <t>Cozinheiro - 40h ou 12x36h</t>
  </si>
  <si>
    <t>Agente Operacional - 40h ou 12x36h Cozinha</t>
  </si>
  <si>
    <t>Agente Operacional - 40h ou 12x36h Cozinha Folguista</t>
  </si>
  <si>
    <t>Agente Operacional - 40h ou 12x36h Limpeza</t>
  </si>
  <si>
    <t>Agente Operacional - 40h ou 12x36h Limpeza Folguista</t>
  </si>
  <si>
    <t>Gerente de Serviço I 40 h</t>
  </si>
  <si>
    <t>Assistente Técnico 40h</t>
  </si>
  <si>
    <r>
      <t>CATEGORIA I - RECURSOS HUMANOS - Portaria 46/SMADS/2010</t>
    </r>
    <r>
      <rPr>
        <b/>
        <sz val="10"/>
        <color rgb="FFFF0000"/>
        <rFont val="Calibri"/>
        <family val="2"/>
        <scheme val="minor"/>
      </rPr>
      <t xml:space="preserve"> - Alterada pela Portaria 37/SMADS/2021</t>
    </r>
  </si>
  <si>
    <t>VALOR REFERENCIAL: Portaria 072/SMADS/2021</t>
  </si>
  <si>
    <t xml:space="preserve">SERVIÇO: CENTRO DE ACOLHIDA ESPECIAL PARA GESTANTE MAES E FILHOS DE 0 a 6 ANOS. </t>
  </si>
  <si>
    <t>Cuidador Social  - noite  - 12x36h (dia par)</t>
  </si>
  <si>
    <t>Cuidador Social  - noite  - 12x36h (dia impar)</t>
  </si>
  <si>
    <t xml:space="preserve">Horas Técnicas 15 hs </t>
  </si>
  <si>
    <t xml:space="preserve">horas oficinas 10 hs </t>
  </si>
  <si>
    <t>Orientador Socioeducativo/ Cuidador  - Noite - 12 x 36 Folguista</t>
  </si>
  <si>
    <t>Cuidador Social  - Dia Par  - 40h ou 12x36h</t>
  </si>
  <si>
    <t>Orientador Socioeducativo - Dia  Par - 40h ou 12x36h</t>
  </si>
  <si>
    <t>Cuidador Social  - Dia  Impar - 40h ou 12x36h</t>
  </si>
  <si>
    <t>Orientador Socioeducativo - Dia - Impar  40h ou 12x36h</t>
  </si>
  <si>
    <t>Orientador Socioeducativo/ Cuidador  - Dia - 40h ou 12x36h Folguista</t>
  </si>
  <si>
    <t>Elaborada em Setembro /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</si>
</sst>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3" fillId="0" borderId="11" xfId="0" applyFont="1" applyBorder="1"/>
    <xf numFmtId="0" fontId="3" fillId="0" borderId="12" xfId="1" applyFont="1" applyBorder="1"/>
    <xf numFmtId="0" fontId="3" fillId="0" borderId="11" xfId="0" applyFont="1" applyFill="1" applyBorder="1"/>
    <xf numFmtId="0" fontId="3" fillId="0" borderId="12" xfId="1" applyFont="1" applyFill="1" applyBorder="1"/>
    <xf numFmtId="0" fontId="5" fillId="0" borderId="6" xfId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0" fontId="5" fillId="0" borderId="10" xfId="1" applyFont="1" applyBorder="1" applyAlignment="1">
      <alignment horizontal="center" wrapText="1"/>
    </xf>
    <xf numFmtId="0" fontId="2" fillId="0" borderId="6" xfId="1" applyFont="1" applyFill="1" applyBorder="1"/>
    <xf numFmtId="0" fontId="2" fillId="4" borderId="1" xfId="1" applyFont="1" applyFill="1" applyBorder="1" applyAlignment="1">
      <alignment horizontal="center"/>
    </xf>
    <xf numFmtId="4" fontId="2" fillId="5" borderId="1" xfId="1" applyNumberFormat="1" applyFont="1" applyFill="1" applyBorder="1" applyAlignment="1">
      <alignment horizontal="center"/>
    </xf>
    <xf numFmtId="4" fontId="2" fillId="4" borderId="10" xfId="1" applyNumberFormat="1" applyFont="1" applyFill="1" applyBorder="1" applyAlignment="1">
      <alignment horizontal="center"/>
    </xf>
    <xf numFmtId="0" fontId="5" fillId="2" borderId="6" xfId="1" applyFont="1" applyFill="1" applyBorder="1"/>
    <xf numFmtId="0" fontId="5" fillId="5" borderId="10" xfId="1" applyFont="1" applyFill="1" applyBorder="1" applyAlignment="1">
      <alignment wrapText="1"/>
    </xf>
    <xf numFmtId="0" fontId="3" fillId="0" borderId="6" xfId="1" applyFont="1" applyBorder="1"/>
    <xf numFmtId="10" fontId="3" fillId="0" borderId="1" xfId="1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5" borderId="10" xfId="1" applyNumberFormat="1" applyFont="1" applyFill="1" applyBorder="1" applyAlignment="1"/>
    <xf numFmtId="10" fontId="3" fillId="0" borderId="1" xfId="1" applyNumberFormat="1" applyFont="1" applyFill="1" applyBorder="1" applyAlignment="1">
      <alignment horizontal="center"/>
    </xf>
    <xf numFmtId="4" fontId="2" fillId="5" borderId="10" xfId="1" applyNumberFormat="1" applyFont="1" applyFill="1" applyBorder="1" applyAlignment="1">
      <alignment horizontal="center"/>
    </xf>
    <xf numFmtId="4" fontId="5" fillId="0" borderId="1" xfId="1" applyNumberFormat="1" applyFont="1" applyFill="1" applyBorder="1" applyAlignment="1">
      <alignment horizontal="center"/>
    </xf>
    <xf numFmtId="4" fontId="5" fillId="0" borderId="10" xfId="1" applyNumberFormat="1" applyFont="1" applyFill="1" applyBorder="1" applyAlignment="1">
      <alignment horizontal="center"/>
    </xf>
    <xf numFmtId="4" fontId="3" fillId="0" borderId="1" xfId="1" applyNumberFormat="1" applyFont="1" applyFill="1" applyBorder="1" applyAlignment="1">
      <alignment horizontal="center"/>
    </xf>
    <xf numFmtId="4" fontId="3" fillId="0" borderId="10" xfId="1" applyNumberFormat="1" applyFont="1" applyFill="1" applyBorder="1" applyAlignment="1">
      <alignment horizontal="center"/>
    </xf>
    <xf numFmtId="4" fontId="3" fillId="0" borderId="1" xfId="1" applyNumberFormat="1" applyFont="1" applyFill="1" applyBorder="1" applyAlignment="1">
      <alignment horizontal="center" vertical="center"/>
    </xf>
    <xf numFmtId="4" fontId="3" fillId="0" borderId="10" xfId="1" applyNumberFormat="1" applyFont="1" applyFill="1" applyBorder="1" applyAlignment="1">
      <alignment horizontal="center" vertical="center"/>
    </xf>
    <xf numFmtId="4" fontId="2" fillId="0" borderId="10" xfId="1" applyNumberFormat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4" fontId="3" fillId="0" borderId="10" xfId="1" applyNumberFormat="1" applyFont="1" applyBorder="1" applyAlignment="1">
      <alignment horizontal="center"/>
    </xf>
    <xf numFmtId="4" fontId="2" fillId="6" borderId="10" xfId="1" applyNumberFormat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 vertical="center" wrapText="1"/>
    </xf>
    <xf numFmtId="0" fontId="2" fillId="0" borderId="1" xfId="1" applyFont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6" fillId="0" borderId="6" xfId="0" applyFont="1" applyBorder="1"/>
    <xf numFmtId="0" fontId="6" fillId="0" borderId="1" xfId="0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4" fontId="2" fillId="4" borderId="10" xfId="0" applyNumberFormat="1" applyFont="1" applyFill="1" applyBorder="1" applyAlignment="1">
      <alignment horizontal="center"/>
    </xf>
    <xf numFmtId="0" fontId="6" fillId="0" borderId="0" xfId="0" applyFont="1"/>
    <xf numFmtId="0" fontId="3" fillId="2" borderId="1" xfId="1" applyFont="1" applyFill="1" applyBorder="1" applyAlignment="1">
      <alignment horizont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2" fillId="4" borderId="13" xfId="1" applyFont="1" applyFill="1" applyBorder="1" applyAlignment="1">
      <alignment horizontal="center"/>
    </xf>
    <xf numFmtId="0" fontId="2" fillId="4" borderId="3" xfId="1" applyFont="1" applyFill="1" applyBorder="1" applyAlignment="1">
      <alignment horizontal="center"/>
    </xf>
    <xf numFmtId="0" fontId="2" fillId="4" borderId="4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 wrapText="1"/>
    </xf>
    <xf numFmtId="0" fontId="2" fillId="4" borderId="1" xfId="1" applyFont="1" applyFill="1" applyBorder="1" applyAlignment="1">
      <alignment horizontal="center" wrapText="1"/>
    </xf>
    <xf numFmtId="0" fontId="2" fillId="4" borderId="10" xfId="1" applyFont="1" applyFill="1" applyBorder="1" applyAlignment="1">
      <alignment horizontal="center" wrapText="1"/>
    </xf>
    <xf numFmtId="0" fontId="2" fillId="0" borderId="6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left"/>
    </xf>
    <xf numFmtId="0" fontId="3" fillId="0" borderId="11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2" fillId="7" borderId="6" xfId="1" applyFont="1" applyFill="1" applyBorder="1" applyAlignment="1">
      <alignment horizontal="center"/>
    </xf>
    <xf numFmtId="0" fontId="2" fillId="7" borderId="1" xfId="1" applyFont="1" applyFill="1" applyBorder="1" applyAlignment="1">
      <alignment horizontal="center"/>
    </xf>
    <xf numFmtId="0" fontId="2" fillId="7" borderId="10" xfId="1" applyFont="1" applyFill="1" applyBorder="1" applyAlignment="1">
      <alignment horizontal="center"/>
    </xf>
    <xf numFmtId="0" fontId="2" fillId="3" borderId="13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5" borderId="13" xfId="1" applyFont="1" applyFill="1" applyBorder="1" applyAlignment="1">
      <alignment horizontal="center"/>
    </xf>
    <xf numFmtId="0" fontId="2" fillId="5" borderId="4" xfId="1" applyFont="1" applyFill="1" applyBorder="1" applyAlignment="1">
      <alignment horizontal="center"/>
    </xf>
    <xf numFmtId="0" fontId="2" fillId="6" borderId="6" xfId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2" fillId="6" borderId="10" xfId="1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6" borderId="6" xfId="1" applyFont="1" applyFill="1" applyBorder="1" applyAlignment="1">
      <alignment horizontal="left"/>
    </xf>
    <xf numFmtId="0" fontId="2" fillId="6" borderId="1" xfId="1" applyFont="1" applyFill="1" applyBorder="1" applyAlignment="1">
      <alignment horizontal="left"/>
    </xf>
    <xf numFmtId="0" fontId="3" fillId="2" borderId="6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4" fontId="3" fillId="0" borderId="1" xfId="1" applyNumberFormat="1" applyFont="1" applyFill="1" applyBorder="1" applyAlignment="1">
      <alignment horizontal="center" vertical="center"/>
    </xf>
    <xf numFmtId="0" fontId="2" fillId="7" borderId="7" xfId="1" applyFont="1" applyFill="1" applyBorder="1" applyAlignment="1">
      <alignment horizontal="center" wrapText="1"/>
    </xf>
    <xf numFmtId="0" fontId="2" fillId="7" borderId="8" xfId="1" applyFont="1" applyFill="1" applyBorder="1" applyAlignment="1">
      <alignment horizontal="center" wrapText="1"/>
    </xf>
    <xf numFmtId="0" fontId="2" fillId="7" borderId="9" xfId="1" applyFont="1" applyFill="1" applyBorder="1" applyAlignment="1">
      <alignment horizontal="center" wrapText="1"/>
    </xf>
    <xf numFmtId="0" fontId="2" fillId="3" borderId="6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10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4" borderId="6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0" borderId="13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/>
    </xf>
    <xf numFmtId="0" fontId="2" fillId="0" borderId="13" xfId="1" applyFont="1" applyFill="1" applyBorder="1" applyAlignment="1">
      <alignment horizontal="left"/>
    </xf>
    <xf numFmtId="0" fontId="2" fillId="0" borderId="4" xfId="1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8"/>
  <sheetViews>
    <sheetView tabSelected="1" showWhiteSpace="0" zoomScaleNormal="100" zoomScaleSheetLayoutView="85" workbookViewId="0">
      <selection activeCell="A74" sqref="A74:D74"/>
    </sheetView>
  </sheetViews>
  <sheetFormatPr defaultRowHeight="15" x14ac:dyDescent="0.25"/>
  <cols>
    <col min="1" max="1" width="58.85546875" style="40" customWidth="1"/>
    <col min="2" max="2" width="16.7109375" style="40" customWidth="1"/>
    <col min="3" max="3" width="16.42578125" style="40" bestFit="1" customWidth="1"/>
    <col min="4" max="4" width="13.42578125" style="40" bestFit="1" customWidth="1"/>
    <col min="6" max="6" width="10.42578125" customWidth="1"/>
    <col min="7" max="7" width="14.7109375" customWidth="1"/>
  </cols>
  <sheetData>
    <row r="1" spans="1:4" ht="15" customHeight="1" x14ac:dyDescent="0.25">
      <c r="A1" s="89" t="s">
        <v>0</v>
      </c>
      <c r="B1" s="90"/>
      <c r="C1" s="90"/>
      <c r="D1" s="91"/>
    </row>
    <row r="2" spans="1:4" x14ac:dyDescent="0.25">
      <c r="A2" s="65" t="s">
        <v>56</v>
      </c>
      <c r="B2" s="66"/>
      <c r="C2" s="66"/>
      <c r="D2" s="67"/>
    </row>
    <row r="3" spans="1:4" x14ac:dyDescent="0.25">
      <c r="A3" s="95"/>
      <c r="B3" s="96"/>
      <c r="C3" s="96"/>
      <c r="D3" s="97"/>
    </row>
    <row r="4" spans="1:4" x14ac:dyDescent="0.25">
      <c r="A4" s="54" t="s">
        <v>1</v>
      </c>
      <c r="B4" s="55"/>
      <c r="C4" s="55"/>
      <c r="D4" s="56"/>
    </row>
    <row r="5" spans="1:4" x14ac:dyDescent="0.25">
      <c r="A5" s="57" t="s">
        <v>57</v>
      </c>
      <c r="B5" s="58"/>
      <c r="C5" s="58"/>
      <c r="D5" s="59"/>
    </row>
    <row r="6" spans="1:4" x14ac:dyDescent="0.25">
      <c r="A6" s="62"/>
      <c r="B6" s="63"/>
      <c r="C6" s="63"/>
      <c r="D6" s="64"/>
    </row>
    <row r="7" spans="1:4" x14ac:dyDescent="0.25">
      <c r="A7" s="1"/>
      <c r="B7" s="32" t="s">
        <v>2</v>
      </c>
      <c r="C7" s="10">
        <v>100</v>
      </c>
      <c r="D7" s="2"/>
    </row>
    <row r="8" spans="1:4" x14ac:dyDescent="0.25">
      <c r="A8" s="3"/>
      <c r="B8" s="33"/>
      <c r="C8" s="34"/>
      <c r="D8" s="4"/>
    </row>
    <row r="9" spans="1:4" x14ac:dyDescent="0.25">
      <c r="A9" s="62"/>
      <c r="B9" s="63"/>
      <c r="C9" s="63"/>
      <c r="D9" s="64"/>
    </row>
    <row r="10" spans="1:4" x14ac:dyDescent="0.25">
      <c r="A10" s="65" t="s">
        <v>3</v>
      </c>
      <c r="B10" s="66"/>
      <c r="C10" s="66"/>
      <c r="D10" s="67"/>
    </row>
    <row r="11" spans="1:4" x14ac:dyDescent="0.25">
      <c r="A11" s="98"/>
      <c r="B11" s="99"/>
      <c r="C11" s="99"/>
      <c r="D11" s="100"/>
    </row>
    <row r="12" spans="1:4" x14ac:dyDescent="0.25">
      <c r="A12" s="68" t="s">
        <v>55</v>
      </c>
      <c r="B12" s="69"/>
      <c r="C12" s="69"/>
      <c r="D12" s="70"/>
    </row>
    <row r="13" spans="1:4" x14ac:dyDescent="0.25">
      <c r="A13" s="5" t="s">
        <v>4</v>
      </c>
      <c r="B13" s="6" t="s">
        <v>5</v>
      </c>
      <c r="C13" s="7" t="s">
        <v>6</v>
      </c>
      <c r="D13" s="8" t="s">
        <v>7</v>
      </c>
    </row>
    <row r="14" spans="1:4" x14ac:dyDescent="0.25">
      <c r="A14" s="35" t="s">
        <v>53</v>
      </c>
      <c r="B14" s="36">
        <v>1</v>
      </c>
      <c r="C14" s="37">
        <v>5555.49</v>
      </c>
      <c r="D14" s="38">
        <f t="shared" ref="D14:D32" si="0">B14*C14</f>
        <v>5555.49</v>
      </c>
    </row>
    <row r="15" spans="1:4" x14ac:dyDescent="0.25">
      <c r="A15" s="35" t="s">
        <v>54</v>
      </c>
      <c r="B15" s="36">
        <v>1</v>
      </c>
      <c r="C15" s="37">
        <v>3062.56</v>
      </c>
      <c r="D15" s="38">
        <f>B15*C15</f>
        <v>3062.56</v>
      </c>
    </row>
    <row r="16" spans="1:4" x14ac:dyDescent="0.25">
      <c r="A16" s="35" t="s">
        <v>44</v>
      </c>
      <c r="B16" s="36">
        <v>2</v>
      </c>
      <c r="C16" s="37">
        <v>3215.71</v>
      </c>
      <c r="D16" s="38">
        <f>B16*C16</f>
        <v>6431.42</v>
      </c>
    </row>
    <row r="17" spans="1:4" x14ac:dyDescent="0.25">
      <c r="A17" s="35" t="s">
        <v>45</v>
      </c>
      <c r="B17" s="36">
        <v>1</v>
      </c>
      <c r="C17" s="37">
        <v>3215.71</v>
      </c>
      <c r="D17" s="38">
        <f>B17*C17</f>
        <v>3215.71</v>
      </c>
    </row>
    <row r="18" spans="1:4" x14ac:dyDescent="0.25">
      <c r="A18" s="35" t="s">
        <v>63</v>
      </c>
      <c r="B18" s="36">
        <v>2</v>
      </c>
      <c r="C18" s="37">
        <v>1848.3</v>
      </c>
      <c r="D18" s="38">
        <f>B18*C18</f>
        <v>3696.6</v>
      </c>
    </row>
    <row r="19" spans="1:4" x14ac:dyDescent="0.25">
      <c r="A19" s="35" t="s">
        <v>64</v>
      </c>
      <c r="B19" s="36">
        <v>2</v>
      </c>
      <c r="C19" s="37">
        <v>1848.3</v>
      </c>
      <c r="D19" s="38">
        <f t="shared" ref="D19:D21" si="1">B19*C19</f>
        <v>3696.6</v>
      </c>
    </row>
    <row r="20" spans="1:4" x14ac:dyDescent="0.25">
      <c r="A20" s="35" t="s">
        <v>65</v>
      </c>
      <c r="B20" s="36">
        <v>2</v>
      </c>
      <c r="C20" s="37">
        <v>1848.3</v>
      </c>
      <c r="D20" s="38">
        <f t="shared" si="1"/>
        <v>3696.6</v>
      </c>
    </row>
    <row r="21" spans="1:4" x14ac:dyDescent="0.25">
      <c r="A21" s="35" t="s">
        <v>66</v>
      </c>
      <c r="B21" s="36">
        <v>2</v>
      </c>
      <c r="C21" s="37">
        <v>1848.3</v>
      </c>
      <c r="D21" s="38">
        <f t="shared" si="1"/>
        <v>3696.6</v>
      </c>
    </row>
    <row r="22" spans="1:4" x14ac:dyDescent="0.25">
      <c r="A22" s="35" t="s">
        <v>67</v>
      </c>
      <c r="B22" s="36">
        <v>1</v>
      </c>
      <c r="C22" s="37">
        <v>1848.3</v>
      </c>
      <c r="D22" s="38">
        <f>B22*C22</f>
        <v>1848.3</v>
      </c>
    </row>
    <row r="23" spans="1:4" x14ac:dyDescent="0.25">
      <c r="A23" s="35" t="s">
        <v>58</v>
      </c>
      <c r="B23" s="36">
        <v>1</v>
      </c>
      <c r="C23" s="37">
        <v>2772.45</v>
      </c>
      <c r="D23" s="38">
        <f>B23*C23</f>
        <v>2772.45</v>
      </c>
    </row>
    <row r="24" spans="1:4" x14ac:dyDescent="0.25">
      <c r="A24" s="35" t="s">
        <v>59</v>
      </c>
      <c r="B24" s="36">
        <v>1</v>
      </c>
      <c r="C24" s="37">
        <v>2772.45</v>
      </c>
      <c r="D24" s="38">
        <f>B24*C24</f>
        <v>2772.45</v>
      </c>
    </row>
    <row r="25" spans="1:4" x14ac:dyDescent="0.25">
      <c r="A25" s="35" t="s">
        <v>46</v>
      </c>
      <c r="B25" s="36">
        <v>1</v>
      </c>
      <c r="C25" s="37">
        <v>2772.45</v>
      </c>
      <c r="D25" s="38">
        <f t="shared" si="0"/>
        <v>2772.45</v>
      </c>
    </row>
    <row r="26" spans="1:4" ht="14.65" customHeight="1" x14ac:dyDescent="0.25">
      <c r="A26" s="35" t="s">
        <v>47</v>
      </c>
      <c r="B26" s="36">
        <v>1</v>
      </c>
      <c r="C26" s="37">
        <v>2772.45</v>
      </c>
      <c r="D26" s="38">
        <f t="shared" ref="D26" si="2">B26*C26</f>
        <v>2772.45</v>
      </c>
    </row>
    <row r="27" spans="1:4" x14ac:dyDescent="0.25">
      <c r="A27" s="35" t="s">
        <v>62</v>
      </c>
      <c r="B27" s="36">
        <v>1</v>
      </c>
      <c r="C27" s="37">
        <v>2772.45</v>
      </c>
      <c r="D27" s="38">
        <f t="shared" si="0"/>
        <v>2772.45</v>
      </c>
    </row>
    <row r="28" spans="1:4" x14ac:dyDescent="0.25">
      <c r="A28" s="35" t="s">
        <v>48</v>
      </c>
      <c r="B28" s="36">
        <v>2</v>
      </c>
      <c r="C28" s="37">
        <v>1573.59</v>
      </c>
      <c r="D28" s="38">
        <f t="shared" si="0"/>
        <v>3147.18</v>
      </c>
    </row>
    <row r="29" spans="1:4" x14ac:dyDescent="0.25">
      <c r="A29" s="35" t="s">
        <v>49</v>
      </c>
      <c r="B29" s="36">
        <v>2</v>
      </c>
      <c r="C29" s="37">
        <v>1285.75</v>
      </c>
      <c r="D29" s="38">
        <f t="shared" ref="D29" si="3">B29*C29</f>
        <v>2571.5</v>
      </c>
    </row>
    <row r="30" spans="1:4" x14ac:dyDescent="0.25">
      <c r="A30" s="35" t="s">
        <v>50</v>
      </c>
      <c r="B30" s="36">
        <v>1</v>
      </c>
      <c r="C30" s="37">
        <v>1285.75</v>
      </c>
      <c r="D30" s="38">
        <f t="shared" si="0"/>
        <v>1285.75</v>
      </c>
    </row>
    <row r="31" spans="1:4" x14ac:dyDescent="0.25">
      <c r="A31" s="35" t="s">
        <v>51</v>
      </c>
      <c r="B31" s="36">
        <v>4</v>
      </c>
      <c r="C31" s="37">
        <v>1285.75</v>
      </c>
      <c r="D31" s="38">
        <f t="shared" ref="D31" si="4">B31*C31</f>
        <v>5143</v>
      </c>
    </row>
    <row r="32" spans="1:4" x14ac:dyDescent="0.25">
      <c r="A32" s="35" t="s">
        <v>52</v>
      </c>
      <c r="B32" s="36">
        <v>1</v>
      </c>
      <c r="C32" s="37">
        <v>1285.75</v>
      </c>
      <c r="D32" s="38">
        <f t="shared" si="0"/>
        <v>1285.75</v>
      </c>
    </row>
    <row r="33" spans="1:4" x14ac:dyDescent="0.25">
      <c r="A33" s="35" t="s">
        <v>60</v>
      </c>
      <c r="B33" s="36"/>
      <c r="C33" s="37">
        <v>161.5</v>
      </c>
      <c r="D33" s="38">
        <v>2422.5</v>
      </c>
    </row>
    <row r="34" spans="1:4" x14ac:dyDescent="0.25">
      <c r="A34" s="35" t="s">
        <v>61</v>
      </c>
      <c r="B34" s="36"/>
      <c r="C34" s="37"/>
      <c r="D34" s="38">
        <v>905.3</v>
      </c>
    </row>
    <row r="35" spans="1:4" x14ac:dyDescent="0.25">
      <c r="A35" s="9" t="s">
        <v>39</v>
      </c>
      <c r="B35" s="10">
        <f>SUM(B14:B34)</f>
        <v>29</v>
      </c>
      <c r="C35" s="11"/>
      <c r="D35" s="12">
        <f>SUM(D14:D32)</f>
        <v>62195.309999999983</v>
      </c>
    </row>
    <row r="36" spans="1:4" x14ac:dyDescent="0.25">
      <c r="A36" s="51" t="s">
        <v>8</v>
      </c>
      <c r="B36" s="52"/>
      <c r="C36" s="53"/>
      <c r="D36" s="12">
        <f>SUM(D35:D35)</f>
        <v>62195.309999999983</v>
      </c>
    </row>
    <row r="37" spans="1:4" x14ac:dyDescent="0.25">
      <c r="A37" s="98"/>
      <c r="B37" s="99"/>
      <c r="C37" s="99"/>
      <c r="D37" s="100"/>
    </row>
    <row r="38" spans="1:4" x14ac:dyDescent="0.25">
      <c r="A38" s="92" t="s">
        <v>9</v>
      </c>
      <c r="B38" s="93"/>
      <c r="C38" s="93"/>
      <c r="D38" s="94"/>
    </row>
    <row r="39" spans="1:4" x14ac:dyDescent="0.25">
      <c r="A39" s="13"/>
      <c r="B39" s="6" t="s">
        <v>21</v>
      </c>
      <c r="C39" s="6" t="s">
        <v>10</v>
      </c>
      <c r="D39" s="14"/>
    </row>
    <row r="40" spans="1:4" x14ac:dyDescent="0.25">
      <c r="A40" s="15" t="s">
        <v>16</v>
      </c>
      <c r="B40" s="16">
        <v>0.379</v>
      </c>
      <c r="C40" s="17">
        <f>B40*D35</f>
        <v>23572.022489999992</v>
      </c>
      <c r="D40" s="18"/>
    </row>
    <row r="41" spans="1:4" x14ac:dyDescent="0.25">
      <c r="A41" s="15" t="s">
        <v>17</v>
      </c>
      <c r="B41" s="16">
        <v>0.111</v>
      </c>
      <c r="C41" s="17">
        <f>B41*D35</f>
        <v>6903.6794099999979</v>
      </c>
      <c r="D41" s="18"/>
    </row>
    <row r="42" spans="1:4" x14ac:dyDescent="0.25">
      <c r="A42" s="9" t="s">
        <v>15</v>
      </c>
      <c r="B42" s="19">
        <v>0.2157</v>
      </c>
      <c r="C42" s="17">
        <f>B42*D35</f>
        <v>13415.528366999997</v>
      </c>
      <c r="D42" s="20"/>
    </row>
    <row r="43" spans="1:4" x14ac:dyDescent="0.25">
      <c r="A43" s="106" t="s">
        <v>18</v>
      </c>
      <c r="B43" s="107" t="s">
        <v>19</v>
      </c>
      <c r="C43" s="53"/>
      <c r="D43" s="12">
        <f>C40+C42</f>
        <v>36987.550856999987</v>
      </c>
    </row>
    <row r="44" spans="1:4" x14ac:dyDescent="0.25">
      <c r="A44" s="106"/>
      <c r="B44" s="108" t="s">
        <v>20</v>
      </c>
      <c r="C44" s="109"/>
      <c r="D44" s="39">
        <f>C41+C42</f>
        <v>20319.207776999996</v>
      </c>
    </row>
    <row r="45" spans="1:4" x14ac:dyDescent="0.25">
      <c r="A45" s="103"/>
      <c r="B45" s="104"/>
      <c r="C45" s="104"/>
      <c r="D45" s="105"/>
    </row>
    <row r="46" spans="1:4" x14ac:dyDescent="0.25">
      <c r="A46" s="92" t="s">
        <v>22</v>
      </c>
      <c r="B46" s="93"/>
      <c r="C46" s="93"/>
      <c r="D46" s="94"/>
    </row>
    <row r="47" spans="1:4" x14ac:dyDescent="0.25">
      <c r="A47" s="73"/>
      <c r="B47" s="74"/>
      <c r="C47" s="21" t="s">
        <v>11</v>
      </c>
      <c r="D47" s="22" t="s">
        <v>10</v>
      </c>
    </row>
    <row r="48" spans="1:4" x14ac:dyDescent="0.25">
      <c r="A48" s="112" t="s">
        <v>23</v>
      </c>
      <c r="B48" s="113"/>
      <c r="C48" s="23">
        <v>148.01</v>
      </c>
      <c r="D48" s="24">
        <f>C48*C7</f>
        <v>14801</v>
      </c>
    </row>
    <row r="49" spans="1:4" x14ac:dyDescent="0.25">
      <c r="A49" s="101" t="s">
        <v>24</v>
      </c>
      <c r="B49" s="102"/>
      <c r="C49" s="102"/>
      <c r="D49" s="12">
        <f>D48</f>
        <v>14801</v>
      </c>
    </row>
    <row r="50" spans="1:4" x14ac:dyDescent="0.25">
      <c r="A50" s="103"/>
      <c r="B50" s="104"/>
      <c r="C50" s="104"/>
      <c r="D50" s="105"/>
    </row>
    <row r="51" spans="1:4" x14ac:dyDescent="0.25">
      <c r="A51" s="92" t="s">
        <v>25</v>
      </c>
      <c r="B51" s="93"/>
      <c r="C51" s="93"/>
      <c r="D51" s="94"/>
    </row>
    <row r="52" spans="1:4" x14ac:dyDescent="0.25">
      <c r="A52" s="73"/>
      <c r="B52" s="74"/>
      <c r="C52" s="21" t="s">
        <v>11</v>
      </c>
      <c r="D52" s="22" t="s">
        <v>10</v>
      </c>
    </row>
    <row r="53" spans="1:4" x14ac:dyDescent="0.25">
      <c r="A53" s="71" t="s">
        <v>40</v>
      </c>
      <c r="B53" s="72"/>
      <c r="C53" s="25">
        <v>379.17</v>
      </c>
      <c r="D53" s="26">
        <f>C53*C7</f>
        <v>37917</v>
      </c>
    </row>
    <row r="54" spans="1:4" x14ac:dyDescent="0.25">
      <c r="A54" s="71" t="s">
        <v>26</v>
      </c>
      <c r="B54" s="72"/>
      <c r="C54" s="25">
        <v>11.19</v>
      </c>
      <c r="D54" s="26">
        <f>C54*C7</f>
        <v>1119</v>
      </c>
    </row>
    <row r="55" spans="1:4" x14ac:dyDescent="0.25">
      <c r="A55" s="110" t="s">
        <v>27</v>
      </c>
      <c r="B55" s="111"/>
      <c r="C55" s="25">
        <v>220.74</v>
      </c>
      <c r="D55" s="26">
        <f>(C55*C7)-D64</f>
        <v>22074</v>
      </c>
    </row>
    <row r="56" spans="1:4" x14ac:dyDescent="0.25">
      <c r="A56" s="71" t="s">
        <v>41</v>
      </c>
      <c r="B56" s="72"/>
      <c r="C56" s="25">
        <v>28.16</v>
      </c>
      <c r="D56" s="26">
        <f>C56*C7</f>
        <v>2816</v>
      </c>
    </row>
    <row r="57" spans="1:4" x14ac:dyDescent="0.25">
      <c r="A57" s="71" t="s">
        <v>42</v>
      </c>
      <c r="B57" s="72"/>
      <c r="C57" s="25">
        <v>53.22</v>
      </c>
      <c r="D57" s="26">
        <f>C57*C7</f>
        <v>5322</v>
      </c>
    </row>
    <row r="58" spans="1:4" x14ac:dyDescent="0.25">
      <c r="A58" s="101" t="s">
        <v>28</v>
      </c>
      <c r="B58" s="102"/>
      <c r="C58" s="102"/>
      <c r="D58" s="12">
        <f>SUM(D53:D57)</f>
        <v>69248</v>
      </c>
    </row>
    <row r="59" spans="1:4" x14ac:dyDescent="0.25">
      <c r="A59" s="65" t="s">
        <v>12</v>
      </c>
      <c r="B59" s="66"/>
      <c r="C59" s="66"/>
      <c r="D59" s="67"/>
    </row>
    <row r="60" spans="1:4" x14ac:dyDescent="0.25">
      <c r="A60" s="54" t="s">
        <v>29</v>
      </c>
      <c r="B60" s="55"/>
      <c r="C60" s="55"/>
      <c r="D60" s="27">
        <f>D36+D43+D49+D58</f>
        <v>183231.86085699996</v>
      </c>
    </row>
    <row r="61" spans="1:4" x14ac:dyDescent="0.25">
      <c r="A61" s="54" t="s">
        <v>30</v>
      </c>
      <c r="B61" s="55"/>
      <c r="C61" s="55"/>
      <c r="D61" s="27">
        <f>D36+D44+D49+D58</f>
        <v>166563.51777699997</v>
      </c>
    </row>
    <row r="62" spans="1:4" x14ac:dyDescent="0.25">
      <c r="A62" s="54"/>
      <c r="B62" s="55"/>
      <c r="C62" s="55"/>
      <c r="D62" s="56"/>
    </row>
    <row r="63" spans="1:4" x14ac:dyDescent="0.25">
      <c r="A63" s="65" t="s">
        <v>31</v>
      </c>
      <c r="B63" s="66"/>
      <c r="C63" s="66"/>
      <c r="D63" s="67"/>
    </row>
    <row r="64" spans="1:4" x14ac:dyDescent="0.25">
      <c r="A64" s="60" t="s">
        <v>32</v>
      </c>
      <c r="B64" s="61"/>
      <c r="C64" s="28" t="s">
        <v>13</v>
      </c>
      <c r="D64" s="29"/>
    </row>
    <row r="65" spans="1:4" x14ac:dyDescent="0.25">
      <c r="A65" s="101" t="s">
        <v>33</v>
      </c>
      <c r="B65" s="102"/>
      <c r="C65" s="102"/>
      <c r="D65" s="12">
        <f>SUM(D64)</f>
        <v>0</v>
      </c>
    </row>
    <row r="66" spans="1:4" x14ac:dyDescent="0.25">
      <c r="A66" s="75" t="s">
        <v>34</v>
      </c>
      <c r="B66" s="76"/>
      <c r="C66" s="76"/>
      <c r="D66" s="77"/>
    </row>
    <row r="67" spans="1:4" x14ac:dyDescent="0.25">
      <c r="A67" s="75" t="s">
        <v>29</v>
      </c>
      <c r="B67" s="76"/>
      <c r="C67" s="76"/>
      <c r="D67" s="30">
        <f>D60+D65</f>
        <v>183231.86085699996</v>
      </c>
    </row>
    <row r="68" spans="1:4" x14ac:dyDescent="0.25">
      <c r="A68" s="75" t="s">
        <v>30</v>
      </c>
      <c r="B68" s="76"/>
      <c r="C68" s="76"/>
      <c r="D68" s="30">
        <f>D61+D65</f>
        <v>166563.51777699997</v>
      </c>
    </row>
    <row r="69" spans="1:4" x14ac:dyDescent="0.25">
      <c r="A69" s="54"/>
      <c r="B69" s="55"/>
      <c r="C69" s="55"/>
      <c r="D69" s="56"/>
    </row>
    <row r="70" spans="1:4" ht="26.25" x14ac:dyDescent="0.25">
      <c r="A70" s="83" t="s">
        <v>14</v>
      </c>
      <c r="B70" s="84"/>
      <c r="C70" s="41" t="s">
        <v>38</v>
      </c>
      <c r="D70" s="31" t="s">
        <v>35</v>
      </c>
    </row>
    <row r="71" spans="1:4" x14ac:dyDescent="0.25">
      <c r="A71" s="81" t="s">
        <v>36</v>
      </c>
      <c r="B71" s="82"/>
      <c r="C71" s="88">
        <f>D49*30%</f>
        <v>4440.3</v>
      </c>
      <c r="D71" s="30">
        <f>D67-D48+C71</f>
        <v>172871.16085699995</v>
      </c>
    </row>
    <row r="72" spans="1:4" x14ac:dyDescent="0.25">
      <c r="A72" s="81" t="s">
        <v>37</v>
      </c>
      <c r="B72" s="82"/>
      <c r="C72" s="88"/>
      <c r="D72" s="30">
        <f>D68-D48+C71</f>
        <v>156202.81777699996</v>
      </c>
    </row>
    <row r="73" spans="1:4" x14ac:dyDescent="0.25">
      <c r="A73" s="85"/>
      <c r="B73" s="86"/>
      <c r="C73" s="86"/>
      <c r="D73" s="87"/>
    </row>
    <row r="74" spans="1:4" x14ac:dyDescent="0.25">
      <c r="A74" s="65" t="s">
        <v>68</v>
      </c>
      <c r="B74" s="66"/>
      <c r="C74" s="66"/>
      <c r="D74" s="67"/>
    </row>
    <row r="75" spans="1:4" x14ac:dyDescent="0.25">
      <c r="A75" s="78"/>
      <c r="B75" s="79"/>
      <c r="C75" s="79"/>
      <c r="D75" s="80"/>
    </row>
    <row r="76" spans="1:4" x14ac:dyDescent="0.25">
      <c r="A76" s="42" t="s">
        <v>43</v>
      </c>
      <c r="B76" s="43"/>
      <c r="C76" s="43"/>
      <c r="D76" s="44"/>
    </row>
    <row r="77" spans="1:4" x14ac:dyDescent="0.25">
      <c r="A77" s="45"/>
      <c r="B77" s="46"/>
      <c r="C77" s="46"/>
      <c r="D77" s="47"/>
    </row>
    <row r="78" spans="1:4" ht="15.75" thickBot="1" x14ac:dyDescent="0.3">
      <c r="A78" s="48"/>
      <c r="B78" s="49"/>
      <c r="C78" s="49"/>
      <c r="D78" s="50"/>
    </row>
  </sheetData>
  <mergeCells count="49">
    <mergeCell ref="A49:C49"/>
    <mergeCell ref="A2:D2"/>
    <mergeCell ref="A45:D45"/>
    <mergeCell ref="A37:D37"/>
    <mergeCell ref="A65:C65"/>
    <mergeCell ref="A43:A44"/>
    <mergeCell ref="B43:C43"/>
    <mergeCell ref="B44:C44"/>
    <mergeCell ref="A46:D46"/>
    <mergeCell ref="A47:B47"/>
    <mergeCell ref="A51:D51"/>
    <mergeCell ref="A58:C58"/>
    <mergeCell ref="A50:D50"/>
    <mergeCell ref="A55:B55"/>
    <mergeCell ref="A57:B57"/>
    <mergeCell ref="A48:B48"/>
    <mergeCell ref="A1:D1"/>
    <mergeCell ref="A38:D38"/>
    <mergeCell ref="A6:D6"/>
    <mergeCell ref="A3:D3"/>
    <mergeCell ref="A11:D11"/>
    <mergeCell ref="A66:D66"/>
    <mergeCell ref="A68:C68"/>
    <mergeCell ref="A67:C67"/>
    <mergeCell ref="A62:D62"/>
    <mergeCell ref="A75:D75"/>
    <mergeCell ref="A74:D74"/>
    <mergeCell ref="A72:B72"/>
    <mergeCell ref="A70:B70"/>
    <mergeCell ref="A69:D69"/>
    <mergeCell ref="A71:B71"/>
    <mergeCell ref="A73:D73"/>
    <mergeCell ref="C71:C72"/>
    <mergeCell ref="A76:D78"/>
    <mergeCell ref="A36:C36"/>
    <mergeCell ref="A4:D4"/>
    <mergeCell ref="A5:D5"/>
    <mergeCell ref="A64:B64"/>
    <mergeCell ref="A9:D9"/>
    <mergeCell ref="A10:D10"/>
    <mergeCell ref="A12:D12"/>
    <mergeCell ref="A59:D59"/>
    <mergeCell ref="A60:C60"/>
    <mergeCell ref="A61:C61"/>
    <mergeCell ref="A63:D63"/>
    <mergeCell ref="A54:B54"/>
    <mergeCell ref="A52:B52"/>
    <mergeCell ref="A56:B56"/>
    <mergeCell ref="A53:B53"/>
  </mergeCells>
  <printOptions horizontalCentered="1"/>
  <pageMargins left="0.51181102362204722" right="0.51181102362204722" top="0.78740157480314965" bottom="0.6692913385826772" header="0.31496062992125984" footer="0.31496062992125984"/>
  <pageSetup paperSize="9" scale="72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CAE MULHERES 100</vt:lpstr>
      <vt:lpstr>'CAE MULHERES 100'!Area_de_impressao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d534795</dc:creator>
  <cp:lastModifiedBy>giancarlo biadelli</cp:lastModifiedBy>
  <cp:lastPrinted>2022-09-21T17:29:20Z</cp:lastPrinted>
  <dcterms:created xsi:type="dcterms:W3CDTF">2017-06-09T14:35:32Z</dcterms:created>
  <dcterms:modified xsi:type="dcterms:W3CDTF">2022-12-07T14:52:24Z</dcterms:modified>
</cp:coreProperties>
</file>