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20\"/>
    </mc:Choice>
  </mc:AlternateContent>
  <xr:revisionPtr revIDLastSave="0" documentId="13_ncr:1_{2F6C2B2F-4F0C-462F-B8B9-60F56049FC69}" xr6:coauthVersionLast="47" xr6:coauthVersionMax="47" xr10:uidLastSave="{00000000-0000-0000-0000-000000000000}"/>
  <bookViews>
    <workbookView xWindow="-120" yWindow="-120" windowWidth="29040" windowHeight="15840" tabRatio="352" xr2:uid="{00000000-000D-0000-FFFF-FFFF00000000}"/>
  </bookViews>
  <sheets>
    <sheet name="Síntese_Distritos" sheetId="1" r:id="rId1"/>
    <sheet name="Plan1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9" i="1" l="1"/>
  <c r="L99" i="1"/>
  <c r="G99" i="1"/>
  <c r="D99" i="1"/>
  <c r="J99" i="1"/>
  <c r="M99" i="1"/>
  <c r="S99" i="1"/>
  <c r="X99" i="1"/>
  <c r="AO99" i="1"/>
  <c r="AQ99" i="1" l="1"/>
  <c r="H99" i="1"/>
  <c r="AJ99" i="1"/>
  <c r="F99" i="1"/>
  <c r="AH99" i="1"/>
  <c r="AD99" i="1"/>
  <c r="Z99" i="1"/>
  <c r="T99" i="1"/>
  <c r="K99" i="1"/>
  <c r="W99" i="1"/>
  <c r="AG99" i="1"/>
  <c r="AP99" i="1"/>
  <c r="V99" i="1"/>
  <c r="AF99" i="1"/>
  <c r="I99" i="1"/>
  <c r="U99" i="1"/>
  <c r="AE99" i="1"/>
  <c r="AN99" i="1"/>
  <c r="AA99" i="1"/>
  <c r="AK99" i="1"/>
  <c r="Y99" i="1"/>
  <c r="AI99" i="1"/>
  <c r="CX75" i="1"/>
  <c r="N99" i="1" l="1"/>
  <c r="AB99" i="1"/>
  <c r="O99" i="1"/>
  <c r="Q99" i="1"/>
  <c r="AB81" i="1"/>
  <c r="AB41" i="1"/>
  <c r="AB29" i="1"/>
  <c r="O81" i="1"/>
  <c r="N81" i="1"/>
  <c r="P81" i="1" s="1"/>
  <c r="O41" i="1"/>
  <c r="N41" i="1"/>
  <c r="P41" i="1" s="1"/>
  <c r="O29" i="1"/>
  <c r="N29" i="1"/>
  <c r="P29" i="1" s="1"/>
  <c r="AB5" i="1"/>
  <c r="CX5" i="1"/>
  <c r="CP5" i="1"/>
  <c r="CH5" i="1"/>
  <c r="BZ5" i="1"/>
  <c r="BR5" i="1"/>
  <c r="BR13" i="1" s="1"/>
  <c r="AQ5" i="1"/>
  <c r="AP5" i="1"/>
  <c r="AO5" i="1"/>
  <c r="AN5" i="1"/>
  <c r="AL5" i="1"/>
  <c r="AK5" i="1"/>
  <c r="AJ5" i="1"/>
  <c r="AI5" i="1"/>
  <c r="AH5" i="1"/>
  <c r="AG5" i="1"/>
  <c r="AF5" i="1"/>
  <c r="AE5" i="1"/>
  <c r="AD5" i="1"/>
  <c r="M5" i="1"/>
  <c r="L5" i="1"/>
  <c r="K5" i="1"/>
  <c r="J5" i="1"/>
  <c r="I5" i="1"/>
  <c r="H5" i="1"/>
  <c r="G5" i="1"/>
  <c r="F5" i="1"/>
  <c r="CX111" i="1"/>
  <c r="CP111" i="1"/>
  <c r="CH111" i="1"/>
  <c r="BZ111" i="1"/>
  <c r="BQ111" i="1"/>
  <c r="CX112" i="1"/>
  <c r="CX113" i="1"/>
  <c r="CP113" i="1"/>
  <c r="CP112" i="1"/>
  <c r="CH112" i="1"/>
  <c r="CH113" i="1"/>
  <c r="BZ113" i="1"/>
  <c r="BZ112" i="1"/>
  <c r="BQ112" i="1"/>
  <c r="BQ113" i="1"/>
  <c r="CX114" i="1"/>
  <c r="CP114" i="1"/>
  <c r="CH114" i="1"/>
  <c r="BZ114" i="1"/>
  <c r="BQ114" i="1"/>
  <c r="CX115" i="1"/>
  <c r="CP115" i="1"/>
  <c r="CH115" i="1"/>
  <c r="BZ115" i="1"/>
  <c r="BQ115" i="1"/>
  <c r="CH116" i="1"/>
  <c r="BZ116" i="1"/>
  <c r="BQ116" i="1"/>
  <c r="CX117" i="1"/>
  <c r="CP117" i="1"/>
  <c r="CH117" i="1"/>
  <c r="BZ117" i="1"/>
  <c r="BQ117" i="1"/>
  <c r="CX118" i="1"/>
  <c r="CP118" i="1"/>
  <c r="CH118" i="1"/>
  <c r="BZ118" i="1"/>
  <c r="BQ118" i="1"/>
  <c r="BC118" i="1"/>
  <c r="BC117" i="1"/>
  <c r="BC116" i="1"/>
  <c r="BC115" i="1"/>
  <c r="BC114" i="1"/>
  <c r="BC113" i="1"/>
  <c r="BC112" i="1"/>
  <c r="BC111" i="1"/>
  <c r="CP120" i="1" l="1"/>
  <c r="CX120" i="1"/>
  <c r="P99" i="1"/>
  <c r="O5" i="1"/>
  <c r="AR5" i="1"/>
  <c r="N5" i="1"/>
  <c r="CX119" i="1"/>
  <c r="CP119" i="1"/>
  <c r="CH119" i="1"/>
  <c r="CH120" i="1" s="1"/>
  <c r="BZ119" i="1"/>
  <c r="BZ120" i="1" s="1"/>
  <c r="BQ119" i="1"/>
  <c r="BQ120" i="1" s="1"/>
  <c r="BC119" i="1"/>
  <c r="BC120" i="1" s="1"/>
  <c r="E108" i="1" l="1"/>
  <c r="D108" i="1"/>
  <c r="E92" i="1"/>
  <c r="D92" i="1"/>
  <c r="E84" i="1"/>
  <c r="D84" i="1"/>
  <c r="E66" i="1"/>
  <c r="D66" i="1"/>
  <c r="E49" i="1"/>
  <c r="D49" i="1"/>
  <c r="E40" i="1"/>
  <c r="D40" i="1"/>
  <c r="E24" i="1"/>
  <c r="D24" i="1"/>
  <c r="E13" i="1"/>
  <c r="D13" i="1"/>
  <c r="E109" i="1" l="1"/>
  <c r="D109" i="1"/>
  <c r="AR107" i="1"/>
  <c r="AR104" i="1"/>
  <c r="AR102" i="1"/>
  <c r="AR101" i="1"/>
  <c r="AR99" i="1"/>
  <c r="AR96" i="1"/>
  <c r="AR94" i="1"/>
  <c r="AR91" i="1"/>
  <c r="AR86" i="1"/>
  <c r="AR81" i="1"/>
  <c r="AR79" i="1"/>
  <c r="AR75" i="1"/>
  <c r="AR71" i="1"/>
  <c r="AR67" i="1"/>
  <c r="AR65" i="1"/>
  <c r="AR63" i="1"/>
  <c r="AR61" i="1"/>
  <c r="AR52" i="1"/>
  <c r="AR41" i="1"/>
  <c r="AR33" i="1"/>
  <c r="AR29" i="1"/>
  <c r="AR17" i="1"/>
  <c r="AR15" i="1"/>
  <c r="CX29" i="1" l="1"/>
  <c r="CX107" i="1" l="1"/>
  <c r="CX104" i="1"/>
  <c r="CX99" i="1"/>
  <c r="CX96" i="1"/>
  <c r="CX94" i="1"/>
  <c r="CX91" i="1"/>
  <c r="CX86" i="1"/>
  <c r="CX81" i="1"/>
  <c r="CX79" i="1"/>
  <c r="CX71" i="1"/>
  <c r="CX67" i="1"/>
  <c r="CX65" i="1"/>
  <c r="CX63" i="1"/>
  <c r="CX61" i="1"/>
  <c r="CX52" i="1"/>
  <c r="CX41" i="1"/>
  <c r="CX33" i="1"/>
  <c r="CX17" i="1"/>
  <c r="CX15" i="1"/>
  <c r="CP81" i="1"/>
  <c r="CH81" i="1"/>
  <c r="BZ81" i="1"/>
  <c r="BR81" i="1"/>
  <c r="P5" i="1" l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CW92" i="1"/>
  <c r="CV92" i="1"/>
  <c r="CU92" i="1"/>
  <c r="CT92" i="1"/>
  <c r="CS92" i="1"/>
  <c r="CR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BQ121" i="1" s="1"/>
  <c r="CH24" i="1"/>
  <c r="CP24" i="1"/>
  <c r="CX24" i="1"/>
  <c r="AB24" i="1"/>
  <c r="AR13" i="1"/>
  <c r="AR109" i="1" s="1"/>
  <c r="CH109" i="1" l="1"/>
  <c r="CH121" i="1" s="1"/>
  <c r="CP109" i="1"/>
  <c r="CP121" i="1" s="1"/>
  <c r="CX109" i="1"/>
  <c r="CX121" i="1" s="1"/>
  <c r="BZ109" i="1"/>
  <c r="BZ121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BC121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<sst xmlns="http://schemas.openxmlformats.org/spreadsheetml/2006/main" count="280" uniqueCount="221">
  <si>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</si>
  <si>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</si>
  <si>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</si>
  <si>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</si>
  <si>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</si>
  <si>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</si>
  <si>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</si>
  <si>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</si>
  <si>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</si>
  <si>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</si>
  <si>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</si>
  <si>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</si>
  <si>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</si>
  <si>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</si>
  <si>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</si>
  <si>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</si>
  <si>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</si>
  <si>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</si>
  <si>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</si>
  <si>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</si>
  <si>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</si>
  <si>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</si>
  <si>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</si>
  <si>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</si>
  <si>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</si>
  <si>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</si>
  <si>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</si>
  <si>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</si>
  <si>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</si>
  <si>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</si>
  <si>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</si>
  <si>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</si>
  <si>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</si>
  <si>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</si>
  <si>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</si>
  <si>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</si>
  <si>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</si>
  <si>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</si>
  <si>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</si>
  <si>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</si>
  <si>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</si>
  <si>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</si>
  <si>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</si>
  <si>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</si>
  <si>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</si>
  <si>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</si>
  <si>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</si>
  <si>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</si>
  <si>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</si>
  <si>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</si>
  <si>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</si>
  <si>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</si>
  <si>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</si>
  <si>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</si>
  <si>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</si>
  <si>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</si>
  <si>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</si>
  <si>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</si>
  <si>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</si>
  <si>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</si>
  <si>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</si>
  <si>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</si>
  <si>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</si>
  <si>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</si>
  <si>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</si>
  <si>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</si>
  <si>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</si>
  <si>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</si>
  <si>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</si>
  <si>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</si>
  <si>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</si>
  <si>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</si>
  <si>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</si>
  <si>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</si>
  <si>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</si>
  <si>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</si>
  <si>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</si>
  <si>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</si>
  <si>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</si>
  <si>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</si>
  <si>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</si>
  <si>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</si>
  <si>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</si>
  <si>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</si>
  <si>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</si>
  <si>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</si>
  <si>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</si>
  <si>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</si>
  <si>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</si>
  <si>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</si>
  <si>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</si>
  <si>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</si>
  <si>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</si>
  <si>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</si>
  <si>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</si>
  <si>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</si>
  <si>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</si>
  <si>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</si>
  <si>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</si>
  <si>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</si>
  <si>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</si>
  <si>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</si>
  <si>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</si>
  <si>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</si>
  <si>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</si>
  <si>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</si>
  <si>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</si>
  <si>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</si>
  <si>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</si>
  <si>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</si>
  <si>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</si>
  <si>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</si>
  <si>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</si>
  <si>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</si>
  <si>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</si>
  <si>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</si>
  <si>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</si>
  <si>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</si>
  <si>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</si>
  <si>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</si>
  <si>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</si>
  <si>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</si>
  <si>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</si>
  <si>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</si>
  <si>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</si>
  <si>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</si>
  <si>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</si>
  <si>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</si>
  <si>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</si>
  <si>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</si>
  <si>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</si>
  <si>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</si>
  <si>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</si>
  <si>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</si>
  <si>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</si>
  <si>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</si>
  <si>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</si>
  <si>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</si>
  <si>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</si>
  <si>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</si>
  <si>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</si>
  <si>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</si>
  <si>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</si>
  <si>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</si>
  <si>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</si>
  <si>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</si>
  <si>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</si>
  <si>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</si>
  <si>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</si>
  <si>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</si>
  <si>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</si>
  <si>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</si>
  <si>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</si>
  <si>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</si>
  <si>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</si>
  <si>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</si>
  <si>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</si>
  <si>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</si>
  <si>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</si>
  <si>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</si>
  <si>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</si>
  <si>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</si>
  <si>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</si>
  <si>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</si>
  <si>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</si>
  <si>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</si>
  <si>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</si>
  <si>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</si>
  <si>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</si>
  <si>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</si>
  <si>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</si>
  <si>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</si>
  <si>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</si>
  <si>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</si>
  <si>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</si>
  <si>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</si>
  <si>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</si>
  <si>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</si>
  <si>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</si>
  <si>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</si>
  <si>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</si>
  <si>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</si>
  <si>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</si>
  <si>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</si>
  <si>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</si>
  <si>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</si>
  <si>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</si>
  <si>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</si>
  <si>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</si>
  <si>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</si>
  <si>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</si>
  <si>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</si>
  <si>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</si>
  <si>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</si>
  <si>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</si>
  <si>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</si>
  <si>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</si>
  <si>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</si>
  <si>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</si>
  <si>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</si>
  <si>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</si>
  <si>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</si>
  <si>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</si>
  <si>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</si>
  <si>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</si>
  <si>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</si>
  <si>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</si>
  <si>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</si>
  <si>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</si>
  <si>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</si>
  <si>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</si>
  <si>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</si>
  <si>
    <t>atrasado</t>
  </si>
  <si>
    <t>PE</t>
  </si>
  <si>
    <t>SB</t>
  </si>
  <si>
    <t>CT</t>
  </si>
  <si>
    <t>IP</t>
  </si>
  <si>
    <t>VM</t>
  </si>
  <si>
    <t>CS</t>
  </si>
  <si>
    <t>MP</t>
  </si>
  <si>
    <t xml:space="preserve">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</si>
</sst>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8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3" borderId="10" xfId="2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7" borderId="1" xfId="10" applyFont="1" applyFill="1" applyBorder="1" applyAlignment="1">
      <alignment horizontal="center" vertical="center"/>
    </xf>
    <xf numFmtId="3" fontId="5" fillId="9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ITORAMENTO_CMA/DEMES_2020/4_Abril/Norte%202/CV/SPVV/SPCAVV_DISTRITOS_SAS-CV%20abr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NITORAMENTO_CMA/DEMES_2020/4_Abril/Sul%202/SA/SPVV_DISTRITOS_SAS-SA%20abr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O_5"/>
      <sheetName val="DISTRITO_4"/>
      <sheetName val="DISTRITO_3"/>
      <sheetName val="DISTRITO_2"/>
      <sheetName val="DISTRITO CVE"/>
      <sheetName val="Síntese_SAS_CV"/>
      <sheetName val="Síntese_Distritos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H14">
            <v>5</v>
          </cell>
          <cell r="I14">
            <v>19</v>
          </cell>
          <cell r="J14">
            <v>12</v>
          </cell>
          <cell r="K14">
            <v>8</v>
          </cell>
          <cell r="L14">
            <v>5</v>
          </cell>
          <cell r="M14">
            <v>11</v>
          </cell>
          <cell r="N14">
            <v>7</v>
          </cell>
          <cell r="O14">
            <v>14</v>
          </cell>
        </row>
        <row r="23">
          <cell r="S23">
            <v>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105</v>
          </cell>
        </row>
        <row r="27">
          <cell r="S27">
            <v>32</v>
          </cell>
        </row>
        <row r="28">
          <cell r="S28">
            <v>73</v>
          </cell>
        </row>
        <row r="29">
          <cell r="S29">
            <v>17</v>
          </cell>
        </row>
        <row r="30">
          <cell r="S30">
            <v>0</v>
          </cell>
        </row>
        <row r="34">
          <cell r="G34">
            <v>16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O_5"/>
      <sheetName val="DISTRITO_4"/>
      <sheetName val="DISTRITO_3"/>
      <sheetName val="DISTRITO_2"/>
      <sheetName val="DISTRITO_"/>
      <sheetName val="Síntese_SAS_"/>
      <sheetName val="Síntese_Distritos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N6">
            <v>60</v>
          </cell>
          <cell r="S6">
            <v>1</v>
          </cell>
        </row>
        <row r="14">
          <cell r="H14">
            <v>2</v>
          </cell>
          <cell r="I14">
            <v>4</v>
          </cell>
          <cell r="J14">
            <v>17</v>
          </cell>
          <cell r="K14">
            <v>14</v>
          </cell>
          <cell r="L14">
            <v>9</v>
          </cell>
          <cell r="M14">
            <v>11</v>
          </cell>
          <cell r="N14">
            <v>6</v>
          </cell>
          <cell r="O14">
            <v>10</v>
          </cell>
        </row>
        <row r="16">
          <cell r="O16">
            <v>11.473684210526315</v>
          </cell>
        </row>
        <row r="23">
          <cell r="J23">
            <v>0</v>
          </cell>
          <cell r="S23">
            <v>12</v>
          </cell>
        </row>
        <row r="24">
          <cell r="J24">
            <v>1</v>
          </cell>
          <cell r="S24">
            <v>6</v>
          </cell>
        </row>
        <row r="25">
          <cell r="J25">
            <v>0</v>
          </cell>
          <cell r="S25">
            <v>1</v>
          </cell>
        </row>
        <row r="26">
          <cell r="J26">
            <v>2</v>
          </cell>
          <cell r="S26">
            <v>218</v>
          </cell>
        </row>
        <row r="27">
          <cell r="J27">
            <v>0</v>
          </cell>
          <cell r="S27">
            <v>23</v>
          </cell>
        </row>
        <row r="28">
          <cell r="J28">
            <v>0</v>
          </cell>
          <cell r="S28">
            <v>41</v>
          </cell>
        </row>
        <row r="29">
          <cell r="J29">
            <v>3</v>
          </cell>
          <cell r="S29">
            <v>0</v>
          </cell>
        </row>
        <row r="30">
          <cell r="J30">
            <v>1</v>
          </cell>
          <cell r="S30">
            <v>7</v>
          </cell>
        </row>
        <row r="31">
          <cell r="J31">
            <v>5</v>
          </cell>
        </row>
        <row r="34">
          <cell r="G34">
            <v>3</v>
          </cell>
        </row>
        <row r="35">
          <cell r="G35">
            <v>2</v>
          </cell>
        </row>
        <row r="36">
          <cell r="G36">
            <v>1</v>
          </cell>
        </row>
        <row r="37">
          <cell r="G37">
            <v>2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59"/>
  <sheetViews>
    <sheetView tabSelected="1" zoomScale="82" zoomScaleNormal="82" workbookViewId="0">
      <pane xSplit="5" ySplit="4" topLeftCell="CE5" activePane="bottomRight" state="frozen"/>
      <selection pane="topRight" activeCell="F1" sqref="F1"/>
      <selection pane="bottomLeft" activeCell="A5" sqref="A5"/>
      <selection pane="bottomRight" activeCell="Z126" sqref="Z126"/>
    </sheetView>
  </sheetViews>
  <sheetFormatPr defaultColWidth="9.140625"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3" ht="14.25" customHeight="1" x14ac:dyDescent="0.2">
      <c r="A1" s="86" t="s">
        <v>68</v>
      </c>
      <c r="B1" s="94" t="s">
        <v>207</v>
      </c>
      <c r="C1" s="96" t="s">
        <v>0</v>
      </c>
      <c r="D1" s="97" t="s">
        <v>199</v>
      </c>
      <c r="E1" s="97" t="s">
        <v>1</v>
      </c>
      <c r="F1" s="98" t="s">
        <v>2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100" t="s">
        <v>3</v>
      </c>
      <c r="S1" s="93" t="s">
        <v>4</v>
      </c>
      <c r="T1" s="93"/>
      <c r="U1" s="93"/>
      <c r="V1" s="93"/>
      <c r="W1" s="93"/>
      <c r="X1" s="93"/>
      <c r="Y1" s="93"/>
      <c r="Z1" s="93"/>
      <c r="AA1" s="93"/>
      <c r="AB1" s="93"/>
      <c r="AD1" s="93" t="s">
        <v>5</v>
      </c>
      <c r="AE1" s="93"/>
      <c r="AF1" s="93"/>
      <c r="AG1" s="93"/>
      <c r="AH1" s="93"/>
      <c r="AI1" s="93"/>
      <c r="AJ1" s="93"/>
      <c r="AK1" s="93"/>
      <c r="AL1" s="93"/>
      <c r="AN1" s="93" t="s">
        <v>6</v>
      </c>
      <c r="AO1" s="93"/>
      <c r="AP1" s="93"/>
      <c r="AQ1" s="93"/>
      <c r="AT1" s="93" t="s">
        <v>7</v>
      </c>
      <c r="AU1" s="93"/>
      <c r="AV1" s="93"/>
      <c r="AW1" s="93"/>
      <c r="AY1" s="93" t="s">
        <v>8</v>
      </c>
      <c r="AZ1" s="93"/>
      <c r="BA1" s="93"/>
      <c r="BB1" s="54"/>
      <c r="BC1" s="105" t="s">
        <v>9</v>
      </c>
      <c r="BD1" s="106"/>
      <c r="BE1" s="106"/>
      <c r="BF1" s="106"/>
      <c r="BG1" s="106"/>
      <c r="BH1" s="106"/>
      <c r="BI1" s="106"/>
      <c r="BJ1" s="107"/>
      <c r="BL1" s="70" t="s">
        <v>55</v>
      </c>
      <c r="BM1" s="70"/>
      <c r="BN1" s="70"/>
      <c r="BO1" s="70"/>
      <c r="BP1" s="70"/>
      <c r="BQ1" s="70"/>
      <c r="BR1" s="70"/>
      <c r="BS1" s="6"/>
      <c r="BT1" s="70" t="s">
        <v>55</v>
      </c>
      <c r="BU1" s="70"/>
      <c r="BV1" s="70"/>
      <c r="BW1" s="70"/>
      <c r="BX1" s="70"/>
      <c r="BY1" s="70"/>
      <c r="BZ1" s="70"/>
      <c r="CB1" s="70" t="s">
        <v>55</v>
      </c>
      <c r="CC1" s="70"/>
      <c r="CD1" s="70"/>
      <c r="CE1" s="70"/>
      <c r="CF1" s="70"/>
      <c r="CG1" s="70"/>
      <c r="CH1" s="70"/>
      <c r="CJ1" s="70" t="s">
        <v>55</v>
      </c>
      <c r="CK1" s="70"/>
      <c r="CL1" s="70"/>
      <c r="CM1" s="70"/>
      <c r="CN1" s="70"/>
      <c r="CO1" s="70"/>
      <c r="CP1" s="70"/>
      <c r="CR1" s="70" t="s">
        <v>55</v>
      </c>
      <c r="CS1" s="70"/>
      <c r="CT1" s="70"/>
      <c r="CU1" s="70"/>
      <c r="CV1" s="70"/>
      <c r="CW1" s="70"/>
      <c r="CX1" s="73"/>
      <c r="CY1" s="65"/>
    </row>
    <row r="2" spans="1:103" x14ac:dyDescent="0.2">
      <c r="A2" s="87"/>
      <c r="B2" s="72"/>
      <c r="C2" s="97"/>
      <c r="D2" s="97"/>
      <c r="E2" s="97"/>
      <c r="F2" s="93" t="s">
        <v>10</v>
      </c>
      <c r="G2" s="93"/>
      <c r="H2" s="93" t="s">
        <v>11</v>
      </c>
      <c r="I2" s="93"/>
      <c r="J2" s="93" t="s">
        <v>12</v>
      </c>
      <c r="K2" s="93"/>
      <c r="L2" s="93" t="s">
        <v>13</v>
      </c>
      <c r="M2" s="93"/>
      <c r="N2" s="93" t="s">
        <v>14</v>
      </c>
      <c r="O2" s="93"/>
      <c r="P2" s="93" t="s">
        <v>15</v>
      </c>
      <c r="Q2" s="100"/>
      <c r="S2" s="93" t="s">
        <v>16</v>
      </c>
      <c r="T2" s="93" t="s">
        <v>17</v>
      </c>
      <c r="U2" s="93" t="s">
        <v>18</v>
      </c>
      <c r="V2" s="93" t="s">
        <v>19</v>
      </c>
      <c r="W2" s="93" t="s">
        <v>20</v>
      </c>
      <c r="X2" s="93" t="s">
        <v>21</v>
      </c>
      <c r="Y2" s="93" t="s">
        <v>22</v>
      </c>
      <c r="Z2" s="93" t="s">
        <v>23</v>
      </c>
      <c r="AA2" s="93" t="s">
        <v>24</v>
      </c>
      <c r="AB2" s="93" t="s">
        <v>14</v>
      </c>
      <c r="AD2" s="93" t="s">
        <v>25</v>
      </c>
      <c r="AE2" s="93" t="s">
        <v>26</v>
      </c>
      <c r="AF2" s="93" t="s">
        <v>27</v>
      </c>
      <c r="AG2" s="93" t="s">
        <v>28</v>
      </c>
      <c r="AH2" s="93" t="s">
        <v>29</v>
      </c>
      <c r="AI2" s="93" t="s">
        <v>30</v>
      </c>
      <c r="AJ2" s="93" t="s">
        <v>31</v>
      </c>
      <c r="AK2" s="93" t="s">
        <v>32</v>
      </c>
      <c r="AL2" s="93" t="s">
        <v>33</v>
      </c>
      <c r="AN2" s="93" t="s">
        <v>34</v>
      </c>
      <c r="AO2" s="93" t="s">
        <v>35</v>
      </c>
      <c r="AP2" s="93" t="s">
        <v>36</v>
      </c>
      <c r="AQ2" s="101" t="s">
        <v>37</v>
      </c>
      <c r="AR2" s="102" t="s">
        <v>205</v>
      </c>
      <c r="AT2" s="93" t="s">
        <v>38</v>
      </c>
      <c r="AU2" s="93" t="s">
        <v>39</v>
      </c>
      <c r="AV2" s="93" t="s">
        <v>40</v>
      </c>
      <c r="AW2" s="93" t="s">
        <v>41</v>
      </c>
      <c r="AY2" s="93" t="s">
        <v>42</v>
      </c>
      <c r="AZ2" s="93" t="s">
        <v>43</v>
      </c>
      <c r="BA2" s="93" t="s">
        <v>44</v>
      </c>
      <c r="BB2" s="2"/>
      <c r="BC2" s="93" t="s">
        <v>45</v>
      </c>
      <c r="BD2" s="93" t="s">
        <v>46</v>
      </c>
      <c r="BE2" s="93" t="s">
        <v>47</v>
      </c>
      <c r="BF2" s="93" t="s">
        <v>48</v>
      </c>
      <c r="BG2" s="93" t="s">
        <v>49</v>
      </c>
      <c r="BH2" s="93" t="s">
        <v>50</v>
      </c>
      <c r="BI2" s="93" t="s">
        <v>51</v>
      </c>
      <c r="BJ2" s="93" t="s">
        <v>52</v>
      </c>
      <c r="BL2" s="70" t="s">
        <v>63</v>
      </c>
      <c r="BM2" s="70"/>
      <c r="BN2" s="70"/>
      <c r="BO2" s="70"/>
      <c r="BP2" s="70"/>
      <c r="BQ2" s="70"/>
      <c r="BR2" s="70"/>
      <c r="BT2" s="70" t="s">
        <v>64</v>
      </c>
      <c r="BU2" s="70"/>
      <c r="BV2" s="70"/>
      <c r="BW2" s="70"/>
      <c r="BX2" s="70"/>
      <c r="BY2" s="70"/>
      <c r="BZ2" s="70"/>
      <c r="CB2" s="70" t="s">
        <v>65</v>
      </c>
      <c r="CC2" s="70"/>
      <c r="CD2" s="70"/>
      <c r="CE2" s="70"/>
      <c r="CF2" s="70"/>
      <c r="CG2" s="70"/>
      <c r="CH2" s="70"/>
      <c r="CJ2" s="70" t="s">
        <v>66</v>
      </c>
      <c r="CK2" s="70"/>
      <c r="CL2" s="70"/>
      <c r="CM2" s="70"/>
      <c r="CN2" s="70"/>
      <c r="CO2" s="70"/>
      <c r="CP2" s="70"/>
      <c r="CR2" s="70" t="s">
        <v>67</v>
      </c>
      <c r="CS2" s="70"/>
      <c r="CT2" s="70"/>
      <c r="CU2" s="70"/>
      <c r="CV2" s="70"/>
      <c r="CW2" s="70"/>
      <c r="CX2" s="73"/>
      <c r="CY2" s="65"/>
    </row>
    <row r="3" spans="1:103" x14ac:dyDescent="0.2">
      <c r="A3" s="87"/>
      <c r="B3" s="72"/>
      <c r="C3" s="97"/>
      <c r="D3" s="97"/>
      <c r="E3" s="97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00"/>
      <c r="S3" s="93"/>
      <c r="T3" s="93"/>
      <c r="U3" s="93"/>
      <c r="V3" s="93"/>
      <c r="W3" s="93"/>
      <c r="X3" s="93"/>
      <c r="Y3" s="93"/>
      <c r="Z3" s="93"/>
      <c r="AA3" s="93"/>
      <c r="AB3" s="93"/>
      <c r="AD3" s="93"/>
      <c r="AE3" s="93"/>
      <c r="AF3" s="93"/>
      <c r="AG3" s="93"/>
      <c r="AH3" s="93"/>
      <c r="AI3" s="93"/>
      <c r="AJ3" s="93"/>
      <c r="AK3" s="93"/>
      <c r="AL3" s="93"/>
      <c r="AN3" s="93"/>
      <c r="AO3" s="93"/>
      <c r="AP3" s="93"/>
      <c r="AQ3" s="101"/>
      <c r="AR3" s="103"/>
      <c r="AT3" s="93"/>
      <c r="AU3" s="93"/>
      <c r="AV3" s="93"/>
      <c r="AW3" s="93"/>
      <c r="AY3" s="93"/>
      <c r="AZ3" s="93"/>
      <c r="BA3" s="93"/>
      <c r="BB3" s="2"/>
      <c r="BC3" s="93"/>
      <c r="BD3" s="93"/>
      <c r="BE3" s="93"/>
      <c r="BF3" s="93"/>
      <c r="BG3" s="93"/>
      <c r="BH3" s="93"/>
      <c r="BI3" s="93"/>
      <c r="BJ3" s="93"/>
      <c r="BL3" s="70"/>
      <c r="BM3" s="70"/>
      <c r="BN3" s="70"/>
      <c r="BO3" s="70"/>
      <c r="BP3" s="70"/>
      <c r="BQ3" s="70"/>
      <c r="BR3" s="70"/>
      <c r="BT3" s="70"/>
      <c r="BU3" s="70"/>
      <c r="BV3" s="70"/>
      <c r="BW3" s="70"/>
      <c r="BX3" s="70"/>
      <c r="BY3" s="70"/>
      <c r="BZ3" s="70"/>
      <c r="CB3" s="70"/>
      <c r="CC3" s="70"/>
      <c r="CD3" s="70"/>
      <c r="CE3" s="70"/>
      <c r="CF3" s="70"/>
      <c r="CG3" s="70"/>
      <c r="CH3" s="70"/>
      <c r="CJ3" s="70"/>
      <c r="CK3" s="70"/>
      <c r="CL3" s="70"/>
      <c r="CM3" s="70"/>
      <c r="CN3" s="70"/>
      <c r="CO3" s="70"/>
      <c r="CP3" s="70"/>
      <c r="CR3" s="70"/>
      <c r="CS3" s="70"/>
      <c r="CT3" s="70"/>
      <c r="CU3" s="70"/>
      <c r="CV3" s="70"/>
      <c r="CW3" s="70"/>
      <c r="CX3" s="73"/>
      <c r="CY3" s="65"/>
    </row>
    <row r="4" spans="1:103" ht="29.25" thickBot="1" x14ac:dyDescent="0.25">
      <c r="A4" s="88"/>
      <c r="B4" s="95"/>
      <c r="C4" s="97"/>
      <c r="D4" s="97"/>
      <c r="E4" s="97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93"/>
      <c r="Q4" s="100"/>
      <c r="S4" s="93"/>
      <c r="T4" s="93"/>
      <c r="U4" s="93"/>
      <c r="V4" s="93"/>
      <c r="W4" s="93"/>
      <c r="X4" s="93"/>
      <c r="Y4" s="93"/>
      <c r="Z4" s="93"/>
      <c r="AA4" s="93"/>
      <c r="AB4" s="93"/>
      <c r="AD4" s="93"/>
      <c r="AE4" s="93"/>
      <c r="AF4" s="93"/>
      <c r="AG4" s="93"/>
      <c r="AH4" s="93"/>
      <c r="AI4" s="93"/>
      <c r="AJ4" s="93"/>
      <c r="AK4" s="93"/>
      <c r="AL4" s="93"/>
      <c r="AN4" s="93"/>
      <c r="AO4" s="93"/>
      <c r="AP4" s="93"/>
      <c r="AQ4" s="101"/>
      <c r="AR4" s="104"/>
      <c r="AT4" s="93"/>
      <c r="AU4" s="93"/>
      <c r="AV4" s="93"/>
      <c r="AW4" s="93"/>
      <c r="AY4" s="93"/>
      <c r="AZ4" s="93"/>
      <c r="BA4" s="93"/>
      <c r="BB4" s="2"/>
      <c r="BC4" s="93"/>
      <c r="BD4" s="93"/>
      <c r="BE4" s="93"/>
      <c r="BF4" s="93"/>
      <c r="BG4" s="93"/>
      <c r="BH4" s="93"/>
      <c r="BI4" s="93"/>
      <c r="BJ4" s="93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63" t="s">
        <v>62</v>
      </c>
      <c r="CY4" s="65"/>
    </row>
    <row r="5" spans="1:103" x14ac:dyDescent="0.2">
      <c r="A5" s="89" t="s">
        <v>69</v>
      </c>
      <c r="B5" s="76" t="s">
        <v>70</v>
      </c>
      <c r="C5" s="31" t="s">
        <v>71</v>
      </c>
      <c r="D5" s="32">
        <v>1</v>
      </c>
      <c r="E5" s="32">
        <v>80</v>
      </c>
      <c r="F5" s="8">
        <f>'[1]DISTRITO CVE'!$H$14</f>
        <v>5</v>
      </c>
      <c r="G5" s="8">
        <f>'[1]DISTRITO CVE'!$I$14</f>
        <v>19</v>
      </c>
      <c r="H5" s="8">
        <f>'[1]DISTRITO CVE'!$J$14</f>
        <v>12</v>
      </c>
      <c r="I5" s="8">
        <f>'[1]DISTRITO CVE'!$K$14</f>
        <v>8</v>
      </c>
      <c r="J5" s="8">
        <f>'[1]DISTRITO CVE'!$L$14</f>
        <v>5</v>
      </c>
      <c r="K5" s="8">
        <f>'[1]DISTRITO CVE'!$M$14</f>
        <v>11</v>
      </c>
      <c r="L5" s="8">
        <f>'[1]DISTRITO CVE'!$N$14</f>
        <v>7</v>
      </c>
      <c r="M5" s="8">
        <f>'[1]DISTRITO CVE'!$O$14</f>
        <v>14</v>
      </c>
      <c r="N5" s="9">
        <f t="shared" ref="N5:O5" si="0">SUM(F5+H5+J5+L5)</f>
        <v>29</v>
      </c>
      <c r="O5" s="9">
        <f t="shared" si="0"/>
        <v>52</v>
      </c>
      <c r="P5" s="9">
        <f>SUM(N5:O5)</f>
        <v>81</v>
      </c>
      <c r="Q5" s="35">
        <v>2.2580645161290325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1</v>
      </c>
      <c r="AA5" s="10">
        <v>0</v>
      </c>
      <c r="AB5" s="42">
        <f>SUM(S5:AA5)</f>
        <v>1</v>
      </c>
      <c r="AD5" s="8">
        <f>'[1]DISTRITO CVE'!$S$23</f>
        <v>6</v>
      </c>
      <c r="AE5" s="8">
        <f>'[1]DISTRITO CVE'!$S$24</f>
        <v>0</v>
      </c>
      <c r="AF5" s="8">
        <f>'[1]DISTRITO CVE'!$S$25</f>
        <v>0</v>
      </c>
      <c r="AG5" s="8">
        <f>'[1]DISTRITO CVE'!$S$26</f>
        <v>105</v>
      </c>
      <c r="AH5" s="8">
        <f>'[1]DISTRITO CVE'!$S$27</f>
        <v>32</v>
      </c>
      <c r="AI5" s="8">
        <f>'[1]DISTRITO CVE'!$S$28</f>
        <v>73</v>
      </c>
      <c r="AJ5" s="8">
        <f>'[1]DISTRITO CVE'!$S$29</f>
        <v>17</v>
      </c>
      <c r="AK5" s="8">
        <f>'[1]DISTRITO CVE'!$S$30</f>
        <v>0</v>
      </c>
      <c r="AL5" s="8">
        <f>'[1]DISTRITO CVE'!$S431</f>
        <v>0</v>
      </c>
      <c r="AN5" s="11">
        <f>'[1]DISTRITO CVE'!$G$34</f>
        <v>16</v>
      </c>
      <c r="AO5" s="11">
        <f>'[1]DISTRITO CVE'!$G$35</f>
        <v>0</v>
      </c>
      <c r="AP5" s="11">
        <f>'[1]DISTRITO CVE'!$G$36</f>
        <v>0</v>
      </c>
      <c r="AQ5" s="47">
        <f>'[1]DISTRITO CVE'!$G$37</f>
        <v>0</v>
      </c>
      <c r="AR5" s="16">
        <f>SUM(AN5:AQ5)</f>
        <v>16</v>
      </c>
      <c r="AS5" s="46"/>
      <c r="AT5" s="11">
        <v>0</v>
      </c>
      <c r="AU5" s="11">
        <v>0</v>
      </c>
      <c r="AV5" s="11">
        <v>0</v>
      </c>
      <c r="AW5" s="11">
        <v>0</v>
      </c>
      <c r="AY5" s="11">
        <v>64</v>
      </c>
      <c r="AZ5" s="10">
        <v>22</v>
      </c>
      <c r="BA5" s="10">
        <v>0</v>
      </c>
      <c r="BB5" s="10"/>
      <c r="BC5" s="8">
        <v>70</v>
      </c>
      <c r="BD5" s="8">
        <v>65</v>
      </c>
      <c r="BE5" s="8">
        <v>21</v>
      </c>
      <c r="BF5" s="8">
        <v>0</v>
      </c>
      <c r="BG5" s="8">
        <v>64</v>
      </c>
      <c r="BH5" s="8">
        <v>0</v>
      </c>
      <c r="BI5" s="8">
        <v>0</v>
      </c>
      <c r="BJ5" s="8">
        <v>1</v>
      </c>
      <c r="BL5" s="12">
        <v>5</v>
      </c>
      <c r="BM5" s="12">
        <v>10</v>
      </c>
      <c r="BN5" s="12">
        <v>3</v>
      </c>
      <c r="BO5" s="12">
        <v>0</v>
      </c>
      <c r="BP5" s="12">
        <v>3</v>
      </c>
      <c r="BQ5" s="12">
        <v>8</v>
      </c>
      <c r="BR5" s="3">
        <f>SUM(BL5:BQ5)</f>
        <v>29</v>
      </c>
      <c r="BT5" s="12">
        <v>3</v>
      </c>
      <c r="BU5" s="12">
        <v>8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12</v>
      </c>
      <c r="CB5" s="12">
        <v>0</v>
      </c>
      <c r="CC5" s="12">
        <v>1</v>
      </c>
      <c r="CD5" s="12">
        <v>4</v>
      </c>
      <c r="CE5" s="12">
        <v>2</v>
      </c>
      <c r="CF5" s="12">
        <v>13</v>
      </c>
      <c r="CG5" s="12">
        <v>5</v>
      </c>
      <c r="CH5" s="3">
        <f>SUM(CB5:CG5)</f>
        <v>25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</v>
      </c>
      <c r="CP5" s="3">
        <f>SUM(CJ5:CO5)</f>
        <v>1</v>
      </c>
      <c r="CR5" s="12">
        <v>13</v>
      </c>
      <c r="CS5" s="12">
        <v>9</v>
      </c>
      <c r="CT5" s="12">
        <v>0</v>
      </c>
      <c r="CU5" s="12">
        <v>0</v>
      </c>
      <c r="CV5" s="12">
        <v>1</v>
      </c>
      <c r="CW5" s="12">
        <v>2</v>
      </c>
      <c r="CX5" s="66">
        <f>SUM(CR5:CW5)</f>
        <v>25</v>
      </c>
      <c r="CY5" s="65"/>
    </row>
    <row r="6" spans="1:103" x14ac:dyDescent="0.2">
      <c r="A6" s="71"/>
      <c r="B6" s="77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2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7"/>
      <c r="AR6" s="16"/>
      <c r="AS6" s="46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66"/>
      <c r="CY6" s="65"/>
    </row>
    <row r="7" spans="1:103" x14ac:dyDescent="0.2">
      <c r="A7" s="71"/>
      <c r="B7" s="90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2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7"/>
      <c r="AR7" s="16"/>
      <c r="AS7" s="46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66"/>
      <c r="CY7" s="65"/>
    </row>
    <row r="8" spans="1:103" x14ac:dyDescent="0.2">
      <c r="A8" s="71"/>
      <c r="B8" s="91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2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7"/>
      <c r="AR8" s="16"/>
      <c r="AS8" s="46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66"/>
      <c r="CY8" s="65"/>
    </row>
    <row r="9" spans="1:103" x14ac:dyDescent="0.2">
      <c r="A9" s="71"/>
      <c r="B9" s="92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2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7"/>
      <c r="AR9" s="16"/>
      <c r="AS9" s="46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66"/>
      <c r="CY9" s="65"/>
    </row>
    <row r="10" spans="1:103" x14ac:dyDescent="0.2">
      <c r="A10" s="71"/>
      <c r="B10" s="75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2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7"/>
      <c r="AR10" s="16"/>
      <c r="AS10" s="46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66"/>
      <c r="CY10" s="65"/>
    </row>
    <row r="11" spans="1:103" x14ac:dyDescent="0.2">
      <c r="A11" s="71"/>
      <c r="B11" s="75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2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7"/>
      <c r="AR11" s="16"/>
      <c r="AS11" s="46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66"/>
      <c r="CY11" s="65"/>
    </row>
    <row r="12" spans="1:103" x14ac:dyDescent="0.2">
      <c r="A12" s="71"/>
      <c r="B12" s="75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2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7"/>
      <c r="AR12" s="16"/>
      <c r="AS12" s="46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66"/>
      <c r="CY12" s="65"/>
    </row>
    <row r="13" spans="1:103" x14ac:dyDescent="0.2">
      <c r="A13" s="71" t="s">
        <v>81</v>
      </c>
      <c r="B13" s="70"/>
      <c r="C13" s="73"/>
      <c r="D13" s="1">
        <f>SUM(D5:D12)</f>
        <v>1</v>
      </c>
      <c r="E13" s="4">
        <f>SUM(E5:E12)</f>
        <v>80</v>
      </c>
      <c r="F13" s="1">
        <f t="shared" ref="F13:BQ13" si="1">SUM(F5:F12)</f>
        <v>5</v>
      </c>
      <c r="G13" s="1">
        <f t="shared" si="1"/>
        <v>19</v>
      </c>
      <c r="H13" s="1">
        <f t="shared" si="1"/>
        <v>12</v>
      </c>
      <c r="I13" s="1">
        <f t="shared" si="1"/>
        <v>8</v>
      </c>
      <c r="J13" s="1">
        <f t="shared" si="1"/>
        <v>5</v>
      </c>
      <c r="K13" s="1">
        <f t="shared" si="1"/>
        <v>11</v>
      </c>
      <c r="L13" s="1">
        <f t="shared" si="1"/>
        <v>7</v>
      </c>
      <c r="M13" s="1">
        <f t="shared" si="1"/>
        <v>14</v>
      </c>
      <c r="N13" s="1">
        <f t="shared" si="1"/>
        <v>29</v>
      </c>
      <c r="O13" s="1">
        <f t="shared" si="1"/>
        <v>52</v>
      </c>
      <c r="P13" s="1">
        <f t="shared" si="1"/>
        <v>81</v>
      </c>
      <c r="Q13" s="36">
        <f t="shared" si="1"/>
        <v>2.2580645161290325</v>
      </c>
      <c r="S13" s="4">
        <f t="shared" si="1"/>
        <v>0</v>
      </c>
      <c r="T13" s="14">
        <f t="shared" si="1"/>
        <v>0</v>
      </c>
      <c r="U13" s="1">
        <f t="shared" si="1"/>
        <v>0</v>
      </c>
      <c r="V13" s="1">
        <f t="shared" si="1"/>
        <v>0</v>
      </c>
      <c r="W13" s="1">
        <f t="shared" si="1"/>
        <v>0</v>
      </c>
      <c r="X13" s="1">
        <f t="shared" si="1"/>
        <v>0</v>
      </c>
      <c r="Y13" s="1">
        <f t="shared" si="1"/>
        <v>0</v>
      </c>
      <c r="Z13" s="1">
        <f t="shared" si="1"/>
        <v>1</v>
      </c>
      <c r="AA13" s="1">
        <f t="shared" si="1"/>
        <v>0</v>
      </c>
      <c r="AB13" s="43"/>
      <c r="AC13" s="15"/>
      <c r="AD13" s="1">
        <f t="shared" si="1"/>
        <v>6</v>
      </c>
      <c r="AE13" s="1">
        <f t="shared" si="1"/>
        <v>0</v>
      </c>
      <c r="AF13" s="1">
        <f t="shared" si="1"/>
        <v>0</v>
      </c>
      <c r="AG13" s="1">
        <f t="shared" si="1"/>
        <v>105</v>
      </c>
      <c r="AH13" s="1">
        <f t="shared" si="1"/>
        <v>32</v>
      </c>
      <c r="AI13" s="1">
        <f t="shared" si="1"/>
        <v>73</v>
      </c>
      <c r="AJ13" s="1">
        <f t="shared" si="1"/>
        <v>17</v>
      </c>
      <c r="AK13" s="1">
        <f t="shared" si="1"/>
        <v>0</v>
      </c>
      <c r="AL13" s="1">
        <f t="shared" si="1"/>
        <v>0</v>
      </c>
      <c r="AM13" s="15"/>
      <c r="AN13" s="1">
        <f t="shared" si="1"/>
        <v>16</v>
      </c>
      <c r="AO13" s="1">
        <f t="shared" si="1"/>
        <v>0</v>
      </c>
      <c r="AP13" s="1">
        <f t="shared" si="1"/>
        <v>0</v>
      </c>
      <c r="AQ13" s="1">
        <f t="shared" si="1"/>
        <v>0</v>
      </c>
      <c r="AR13" s="1">
        <f>SUM(AR5:AR12)</f>
        <v>16</v>
      </c>
      <c r="AS13" s="50"/>
      <c r="AT13" s="1">
        <f t="shared" si="1"/>
        <v>0</v>
      </c>
      <c r="AU13" s="1">
        <f t="shared" si="1"/>
        <v>0</v>
      </c>
      <c r="AV13" s="1">
        <f t="shared" si="1"/>
        <v>0</v>
      </c>
      <c r="AW13" s="1">
        <f t="shared" si="1"/>
        <v>0</v>
      </c>
      <c r="AX13" s="15"/>
      <c r="AY13" s="1">
        <f t="shared" si="1"/>
        <v>64</v>
      </c>
      <c r="AZ13" s="1">
        <f t="shared" si="1"/>
        <v>22</v>
      </c>
      <c r="BA13" s="1">
        <f t="shared" si="1"/>
        <v>0</v>
      </c>
      <c r="BB13" s="1"/>
      <c r="BC13" s="1">
        <f t="shared" si="1"/>
        <v>70</v>
      </c>
      <c r="BD13" s="1">
        <f t="shared" si="1"/>
        <v>65</v>
      </c>
      <c r="BE13" s="1">
        <f t="shared" si="1"/>
        <v>21</v>
      </c>
      <c r="BF13" s="1">
        <f t="shared" si="1"/>
        <v>0</v>
      </c>
      <c r="BG13" s="1">
        <f t="shared" si="1"/>
        <v>64</v>
      </c>
      <c r="BH13" s="1">
        <f t="shared" si="1"/>
        <v>0</v>
      </c>
      <c r="BI13" s="1">
        <f t="shared" si="1"/>
        <v>0</v>
      </c>
      <c r="BJ13" s="1">
        <f t="shared" si="1"/>
        <v>1</v>
      </c>
      <c r="BK13" s="15"/>
      <c r="BL13" s="1">
        <f t="shared" si="1"/>
        <v>5</v>
      </c>
      <c r="BM13" s="1">
        <f t="shared" si="1"/>
        <v>10</v>
      </c>
      <c r="BN13" s="1">
        <f t="shared" si="1"/>
        <v>3</v>
      </c>
      <c r="BO13" s="1">
        <f t="shared" si="1"/>
        <v>0</v>
      </c>
      <c r="BP13" s="1">
        <f t="shared" si="1"/>
        <v>3</v>
      </c>
      <c r="BQ13" s="1">
        <f t="shared" si="1"/>
        <v>8</v>
      </c>
      <c r="BR13" s="1">
        <f>SUM(BR5:BR12)</f>
        <v>29</v>
      </c>
      <c r="BS13" s="15"/>
      <c r="BT13" s="1">
        <f t="shared" ref="BT13:CW13" si="2">SUM(BT5:BT12)</f>
        <v>3</v>
      </c>
      <c r="BU13" s="1">
        <f t="shared" si="2"/>
        <v>8</v>
      </c>
      <c r="BV13" s="1">
        <f t="shared" si="2"/>
        <v>0</v>
      </c>
      <c r="BW13" s="1">
        <f t="shared" si="2"/>
        <v>0</v>
      </c>
      <c r="BX13" s="1">
        <f t="shared" si="2"/>
        <v>0</v>
      </c>
      <c r="BY13" s="1">
        <f t="shared" si="2"/>
        <v>1</v>
      </c>
      <c r="BZ13" s="1">
        <f t="shared" si="2"/>
        <v>12</v>
      </c>
      <c r="CA13" s="15"/>
      <c r="CB13" s="1">
        <f t="shared" si="2"/>
        <v>0</v>
      </c>
      <c r="CC13" s="1">
        <f t="shared" si="2"/>
        <v>1</v>
      </c>
      <c r="CD13" s="1">
        <f t="shared" si="2"/>
        <v>4</v>
      </c>
      <c r="CE13" s="1">
        <f t="shared" si="2"/>
        <v>2</v>
      </c>
      <c r="CF13" s="1">
        <f t="shared" si="2"/>
        <v>13</v>
      </c>
      <c r="CG13" s="1">
        <f t="shared" si="2"/>
        <v>5</v>
      </c>
      <c r="CH13" s="1">
        <f t="shared" si="2"/>
        <v>25</v>
      </c>
      <c r="CI13" s="15"/>
      <c r="CJ13" s="1">
        <f t="shared" si="2"/>
        <v>0</v>
      </c>
      <c r="CK13" s="1">
        <f t="shared" si="2"/>
        <v>0</v>
      </c>
      <c r="CL13" s="1">
        <f t="shared" si="2"/>
        <v>0</v>
      </c>
      <c r="CM13" s="1">
        <f t="shared" si="2"/>
        <v>0</v>
      </c>
      <c r="CN13" s="1">
        <f t="shared" si="2"/>
        <v>0</v>
      </c>
      <c r="CO13" s="1">
        <f t="shared" si="2"/>
        <v>1</v>
      </c>
      <c r="CP13" s="1">
        <f>SUM(CJ13:CO13)</f>
        <v>1</v>
      </c>
      <c r="CQ13" s="15"/>
      <c r="CR13" s="1">
        <f t="shared" si="2"/>
        <v>13</v>
      </c>
      <c r="CS13" s="1">
        <f t="shared" si="2"/>
        <v>9</v>
      </c>
      <c r="CT13" s="1">
        <f t="shared" si="2"/>
        <v>0</v>
      </c>
      <c r="CU13" s="1">
        <f t="shared" si="2"/>
        <v>0</v>
      </c>
      <c r="CV13" s="1">
        <f t="shared" si="2"/>
        <v>1</v>
      </c>
      <c r="CW13" s="1">
        <f t="shared" si="2"/>
        <v>2</v>
      </c>
      <c r="CX13" s="1">
        <f>SUM(CR13:CW13)</f>
        <v>25</v>
      </c>
      <c r="CY13" s="65"/>
    </row>
    <row r="14" spans="1:103" x14ac:dyDescent="0.2">
      <c r="A14" s="71" t="s">
        <v>82</v>
      </c>
      <c r="B14" s="76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2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7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66"/>
      <c r="CY14" s="65"/>
    </row>
    <row r="15" spans="1:103" x14ac:dyDescent="0.2">
      <c r="A15" s="71"/>
      <c r="B15" s="77"/>
      <c r="C15" s="33" t="s">
        <v>85</v>
      </c>
      <c r="D15" s="31">
        <v>1</v>
      </c>
      <c r="E15" s="32">
        <v>80</v>
      </c>
      <c r="F15" s="8">
        <v>5</v>
      </c>
      <c r="G15" s="8">
        <v>19</v>
      </c>
      <c r="H15" s="8">
        <v>12</v>
      </c>
      <c r="I15" s="8">
        <v>8</v>
      </c>
      <c r="J15" s="8">
        <v>5</v>
      </c>
      <c r="K15" s="8">
        <v>11</v>
      </c>
      <c r="L15" s="8">
        <v>7</v>
      </c>
      <c r="M15" s="8">
        <v>14</v>
      </c>
      <c r="N15" s="9">
        <v>29</v>
      </c>
      <c r="O15" s="9">
        <v>52</v>
      </c>
      <c r="P15" s="9">
        <v>81</v>
      </c>
      <c r="Q15" s="35">
        <v>4.419354838709677</v>
      </c>
      <c r="S15" s="10">
        <v>0</v>
      </c>
      <c r="T15" s="10">
        <v>0</v>
      </c>
      <c r="U15" s="10">
        <v>0</v>
      </c>
      <c r="V15" s="10">
        <v>6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2">
        <v>6</v>
      </c>
      <c r="AD15" s="8">
        <v>6</v>
      </c>
      <c r="AE15" s="8">
        <v>0</v>
      </c>
      <c r="AF15" s="8">
        <v>0</v>
      </c>
      <c r="AG15" s="8">
        <v>105</v>
      </c>
      <c r="AH15" s="8">
        <v>32</v>
      </c>
      <c r="AI15" s="8">
        <v>73</v>
      </c>
      <c r="AJ15" s="8">
        <v>17</v>
      </c>
      <c r="AK15" s="8">
        <v>0</v>
      </c>
      <c r="AL15" s="8">
        <v>0</v>
      </c>
      <c r="AN15" s="11">
        <v>16</v>
      </c>
      <c r="AO15" s="11">
        <v>0</v>
      </c>
      <c r="AP15" s="11">
        <v>0</v>
      </c>
      <c r="AQ15" s="47">
        <v>0</v>
      </c>
      <c r="AR15" s="16">
        <f>SUM(AN15:AQ15)</f>
        <v>16</v>
      </c>
      <c r="AT15" s="11">
        <v>0</v>
      </c>
      <c r="AU15" s="11">
        <v>3</v>
      </c>
      <c r="AV15" s="11">
        <v>9</v>
      </c>
      <c r="AW15" s="11">
        <v>4</v>
      </c>
      <c r="AY15" s="11">
        <v>77</v>
      </c>
      <c r="AZ15" s="10">
        <v>4</v>
      </c>
      <c r="BA15" s="10">
        <v>0</v>
      </c>
      <c r="BB15" s="10"/>
      <c r="BC15" s="8">
        <v>89</v>
      </c>
      <c r="BD15" s="8">
        <v>76</v>
      </c>
      <c r="BE15" s="8">
        <v>13</v>
      </c>
      <c r="BF15" s="8">
        <v>3</v>
      </c>
      <c r="BG15" s="8">
        <v>77</v>
      </c>
      <c r="BH15" s="8">
        <v>2</v>
      </c>
      <c r="BI15" s="8">
        <v>5</v>
      </c>
      <c r="BJ15" s="8">
        <v>5</v>
      </c>
      <c r="BL15" s="12">
        <v>10</v>
      </c>
      <c r="BM15" s="12">
        <v>11</v>
      </c>
      <c r="BN15" s="12">
        <v>4</v>
      </c>
      <c r="BO15" s="12">
        <v>2</v>
      </c>
      <c r="BP15" s="12">
        <v>1</v>
      </c>
      <c r="BQ15" s="12">
        <v>2</v>
      </c>
      <c r="BR15" s="3">
        <v>30</v>
      </c>
      <c r="BT15" s="12">
        <v>19</v>
      </c>
      <c r="BU15" s="12">
        <v>15</v>
      </c>
      <c r="BV15" s="12">
        <v>3</v>
      </c>
      <c r="BW15" s="12">
        <v>1</v>
      </c>
      <c r="BX15" s="12">
        <v>1</v>
      </c>
      <c r="BY15" s="12">
        <v>10</v>
      </c>
      <c r="BZ15" s="3">
        <v>49</v>
      </c>
      <c r="CB15" s="12">
        <v>14</v>
      </c>
      <c r="CC15" s="12">
        <v>1</v>
      </c>
      <c r="CD15" s="12">
        <v>17</v>
      </c>
      <c r="CE15" s="12">
        <v>2</v>
      </c>
      <c r="CF15" s="12">
        <v>7</v>
      </c>
      <c r="CG15" s="12">
        <v>18</v>
      </c>
      <c r="CH15" s="3">
        <v>59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3</v>
      </c>
      <c r="CP15" s="3">
        <v>3</v>
      </c>
      <c r="CR15" s="12">
        <v>2</v>
      </c>
      <c r="CS15" s="12">
        <v>10</v>
      </c>
      <c r="CT15" s="12">
        <v>1</v>
      </c>
      <c r="CU15" s="12">
        <v>0</v>
      </c>
      <c r="CV15" s="12">
        <v>0</v>
      </c>
      <c r="CW15" s="12">
        <v>1</v>
      </c>
      <c r="CX15" s="66">
        <f>SUM(CR15:CW15)</f>
        <v>14</v>
      </c>
      <c r="CY15" s="65"/>
    </row>
    <row r="16" spans="1:103" x14ac:dyDescent="0.2">
      <c r="A16" s="71"/>
      <c r="B16" s="78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5"/>
      <c r="S16" s="10"/>
      <c r="T16" s="10"/>
      <c r="U16" s="10"/>
      <c r="V16" s="10"/>
      <c r="W16" s="10"/>
      <c r="X16" s="10"/>
      <c r="Y16" s="10"/>
      <c r="Z16" s="10"/>
      <c r="AA16" s="10"/>
      <c r="AB16" s="42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7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66"/>
      <c r="CY16" s="65"/>
    </row>
    <row r="17" spans="1:103" x14ac:dyDescent="0.2">
      <c r="A17" s="71"/>
      <c r="B17" s="76" t="s">
        <v>87</v>
      </c>
      <c r="C17" s="33" t="s">
        <v>88</v>
      </c>
      <c r="D17" s="31">
        <v>1</v>
      </c>
      <c r="E17" s="32">
        <v>110</v>
      </c>
      <c r="F17" s="8">
        <v>5</v>
      </c>
      <c r="G17" s="8">
        <v>16</v>
      </c>
      <c r="H17" s="8">
        <v>19</v>
      </c>
      <c r="I17" s="8">
        <v>34</v>
      </c>
      <c r="J17" s="8">
        <v>7</v>
      </c>
      <c r="K17" s="8">
        <v>20</v>
      </c>
      <c r="L17" s="8">
        <v>1</v>
      </c>
      <c r="M17" s="8">
        <v>12</v>
      </c>
      <c r="N17" s="9">
        <v>32</v>
      </c>
      <c r="O17" s="9">
        <v>82</v>
      </c>
      <c r="P17" s="9">
        <v>114</v>
      </c>
      <c r="Q17" s="35">
        <v>10.096774193548388</v>
      </c>
      <c r="S17" s="10">
        <v>2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14</v>
      </c>
      <c r="Z17" s="10">
        <v>0</v>
      </c>
      <c r="AA17" s="10">
        <v>0</v>
      </c>
      <c r="AB17" s="42">
        <v>16</v>
      </c>
      <c r="AD17" s="8">
        <v>0</v>
      </c>
      <c r="AE17" s="8">
        <v>0</v>
      </c>
      <c r="AF17" s="8">
        <v>0</v>
      </c>
      <c r="AG17" s="8">
        <v>9</v>
      </c>
      <c r="AH17" s="8">
        <v>235</v>
      </c>
      <c r="AI17" s="8">
        <v>54</v>
      </c>
      <c r="AJ17" s="8">
        <v>1</v>
      </c>
      <c r="AK17" s="8">
        <v>0</v>
      </c>
      <c r="AL17" s="8">
        <v>0</v>
      </c>
      <c r="AN17" s="11">
        <v>2</v>
      </c>
      <c r="AO17" s="11">
        <v>0</v>
      </c>
      <c r="AP17" s="11">
        <v>0</v>
      </c>
      <c r="AQ17" s="47">
        <v>6</v>
      </c>
      <c r="AR17" s="16">
        <f>SUM(AN17:AQ17)</f>
        <v>8</v>
      </c>
      <c r="AT17" s="11">
        <v>0</v>
      </c>
      <c r="AU17" s="11">
        <v>4</v>
      </c>
      <c r="AV17" s="11">
        <v>4</v>
      </c>
      <c r="AW17" s="11">
        <v>0</v>
      </c>
      <c r="AY17" s="11">
        <v>112</v>
      </c>
      <c r="AZ17" s="10">
        <v>2</v>
      </c>
      <c r="BA17" s="10">
        <v>0</v>
      </c>
      <c r="BB17" s="10"/>
      <c r="BC17" s="8">
        <v>71</v>
      </c>
      <c r="BD17" s="8">
        <v>101</v>
      </c>
      <c r="BE17" s="8">
        <v>4</v>
      </c>
      <c r="BF17" s="8">
        <v>30</v>
      </c>
      <c r="BG17" s="8">
        <v>112</v>
      </c>
      <c r="BH17" s="8">
        <v>0</v>
      </c>
      <c r="BI17" s="8">
        <v>0</v>
      </c>
      <c r="BJ17" s="8">
        <v>1</v>
      </c>
      <c r="BL17" s="12">
        <v>6</v>
      </c>
      <c r="BM17" s="12">
        <v>2</v>
      </c>
      <c r="BN17" s="12">
        <v>3</v>
      </c>
      <c r="BO17" s="12">
        <v>0</v>
      </c>
      <c r="BP17" s="12">
        <v>0</v>
      </c>
      <c r="BQ17" s="12">
        <v>2</v>
      </c>
      <c r="BR17" s="3">
        <v>13</v>
      </c>
      <c r="BT17" s="12">
        <v>10</v>
      </c>
      <c r="BU17" s="12">
        <v>7</v>
      </c>
      <c r="BV17" s="12">
        <v>1</v>
      </c>
      <c r="BW17" s="12">
        <v>0</v>
      </c>
      <c r="BX17" s="12">
        <v>5</v>
      </c>
      <c r="BY17" s="12">
        <v>6</v>
      </c>
      <c r="BZ17" s="3">
        <v>29</v>
      </c>
      <c r="CB17" s="12">
        <v>14</v>
      </c>
      <c r="CC17" s="12">
        <v>0</v>
      </c>
      <c r="CD17" s="12">
        <v>14</v>
      </c>
      <c r="CE17" s="12">
        <v>4</v>
      </c>
      <c r="CF17" s="12">
        <v>16</v>
      </c>
      <c r="CG17" s="12">
        <v>22</v>
      </c>
      <c r="CH17" s="3">
        <v>70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v>1</v>
      </c>
      <c r="CR17" s="12">
        <v>0</v>
      </c>
      <c r="CS17" s="12">
        <v>1</v>
      </c>
      <c r="CT17" s="12">
        <v>0</v>
      </c>
      <c r="CU17" s="12">
        <v>0</v>
      </c>
      <c r="CV17" s="12">
        <v>0</v>
      </c>
      <c r="CW17" s="12">
        <v>0</v>
      </c>
      <c r="CX17" s="66">
        <f>SUM(CR17:CW17)</f>
        <v>1</v>
      </c>
      <c r="CY17" s="65"/>
    </row>
    <row r="18" spans="1:103" x14ac:dyDescent="0.2">
      <c r="A18" s="71"/>
      <c r="B18" s="77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2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7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66"/>
      <c r="CY18" s="65"/>
    </row>
    <row r="19" spans="1:103" x14ac:dyDescent="0.2">
      <c r="A19" s="71"/>
      <c r="B19" s="75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2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7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66"/>
      <c r="CY19" s="65"/>
    </row>
    <row r="20" spans="1:103" x14ac:dyDescent="0.2">
      <c r="A20" s="71"/>
      <c r="B20" s="75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2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7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66"/>
      <c r="CY20" s="65"/>
    </row>
    <row r="21" spans="1:103" x14ac:dyDescent="0.2">
      <c r="A21" s="71"/>
      <c r="B21" s="75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2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7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66"/>
      <c r="CY21" s="65"/>
    </row>
    <row r="22" spans="1:103" x14ac:dyDescent="0.2">
      <c r="A22" s="71"/>
      <c r="B22" s="75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2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7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66"/>
      <c r="CY22" s="65"/>
    </row>
    <row r="23" spans="1:103" x14ac:dyDescent="0.2">
      <c r="A23" s="71"/>
      <c r="B23" s="75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2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7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66"/>
      <c r="CY23" s="65"/>
    </row>
    <row r="24" spans="1:103" x14ac:dyDescent="0.2">
      <c r="A24" s="71" t="s">
        <v>81</v>
      </c>
      <c r="B24" s="70"/>
      <c r="C24" s="73"/>
      <c r="D24" s="1">
        <f>SUM(D14:D23)</f>
        <v>2</v>
      </c>
      <c r="E24" s="4">
        <f>SUM(E14:E23)</f>
        <v>190</v>
      </c>
      <c r="F24" s="1">
        <f t="shared" ref="F24:BQ24" si="3">SUM(F14:F23)</f>
        <v>10</v>
      </c>
      <c r="G24" s="1">
        <f t="shared" si="3"/>
        <v>35</v>
      </c>
      <c r="H24" s="1">
        <f t="shared" si="3"/>
        <v>31</v>
      </c>
      <c r="I24" s="1">
        <f t="shared" si="3"/>
        <v>42</v>
      </c>
      <c r="J24" s="1">
        <f t="shared" si="3"/>
        <v>12</v>
      </c>
      <c r="K24" s="1">
        <f t="shared" si="3"/>
        <v>31</v>
      </c>
      <c r="L24" s="1">
        <f t="shared" si="3"/>
        <v>8</v>
      </c>
      <c r="M24" s="1">
        <f t="shared" si="3"/>
        <v>26</v>
      </c>
      <c r="N24" s="1">
        <f t="shared" si="3"/>
        <v>61</v>
      </c>
      <c r="O24" s="1">
        <f t="shared" si="3"/>
        <v>134</v>
      </c>
      <c r="P24" s="1">
        <f t="shared" si="3"/>
        <v>195</v>
      </c>
      <c r="Q24" s="37">
        <f t="shared" si="3"/>
        <v>14.516129032258064</v>
      </c>
      <c r="R24" s="15"/>
      <c r="S24" s="1">
        <f t="shared" si="3"/>
        <v>2</v>
      </c>
      <c r="T24" s="1">
        <f t="shared" si="3"/>
        <v>0</v>
      </c>
      <c r="U24" s="1">
        <f t="shared" si="3"/>
        <v>0</v>
      </c>
      <c r="V24" s="1">
        <f t="shared" si="3"/>
        <v>6</v>
      </c>
      <c r="W24" s="1">
        <f t="shared" si="3"/>
        <v>0</v>
      </c>
      <c r="X24" s="1">
        <f t="shared" si="3"/>
        <v>0</v>
      </c>
      <c r="Y24" s="1">
        <f t="shared" si="3"/>
        <v>14</v>
      </c>
      <c r="Z24" s="1">
        <f t="shared" si="3"/>
        <v>0</v>
      </c>
      <c r="AA24" s="1">
        <f t="shared" si="3"/>
        <v>0</v>
      </c>
      <c r="AB24" s="39">
        <f>SUM(S24:AA24)</f>
        <v>22</v>
      </c>
      <c r="AD24" s="1">
        <f t="shared" si="3"/>
        <v>6</v>
      </c>
      <c r="AE24" s="1">
        <f t="shared" si="3"/>
        <v>0</v>
      </c>
      <c r="AF24" s="1">
        <f t="shared" si="3"/>
        <v>0</v>
      </c>
      <c r="AG24" s="1">
        <f t="shared" si="3"/>
        <v>114</v>
      </c>
      <c r="AH24" s="1">
        <f t="shared" si="3"/>
        <v>267</v>
      </c>
      <c r="AI24" s="1">
        <f t="shared" si="3"/>
        <v>127</v>
      </c>
      <c r="AJ24" s="1">
        <f t="shared" si="3"/>
        <v>18</v>
      </c>
      <c r="AK24" s="1">
        <f t="shared" si="3"/>
        <v>0</v>
      </c>
      <c r="AL24" s="4">
        <f t="shared" si="3"/>
        <v>0</v>
      </c>
      <c r="AN24" s="1">
        <f t="shared" si="3"/>
        <v>18</v>
      </c>
      <c r="AO24" s="1">
        <f t="shared" si="3"/>
        <v>0</v>
      </c>
      <c r="AP24" s="1">
        <f t="shared" si="3"/>
        <v>0</v>
      </c>
      <c r="AQ24" s="1">
        <f t="shared" si="3"/>
        <v>6</v>
      </c>
      <c r="AR24" s="4">
        <f>SUM(AR14:AR23)</f>
        <v>24</v>
      </c>
      <c r="AS24" s="51"/>
      <c r="AT24" s="1">
        <f t="shared" si="3"/>
        <v>0</v>
      </c>
      <c r="AU24" s="1">
        <f t="shared" si="3"/>
        <v>7</v>
      </c>
      <c r="AV24" s="1">
        <f t="shared" si="3"/>
        <v>13</v>
      </c>
      <c r="AW24" s="1">
        <f t="shared" si="3"/>
        <v>4</v>
      </c>
      <c r="AX24" s="15"/>
      <c r="AY24" s="1">
        <f t="shared" si="3"/>
        <v>189</v>
      </c>
      <c r="AZ24" s="1">
        <f t="shared" si="3"/>
        <v>6</v>
      </c>
      <c r="BA24" s="1">
        <f t="shared" si="3"/>
        <v>0</v>
      </c>
      <c r="BB24" s="1"/>
      <c r="BC24" s="1">
        <f t="shared" si="3"/>
        <v>160</v>
      </c>
      <c r="BD24" s="1">
        <f t="shared" si="3"/>
        <v>177</v>
      </c>
      <c r="BE24" s="1">
        <f t="shared" si="3"/>
        <v>17</v>
      </c>
      <c r="BF24" s="1">
        <f t="shared" si="3"/>
        <v>33</v>
      </c>
      <c r="BG24" s="1">
        <f t="shared" si="3"/>
        <v>189</v>
      </c>
      <c r="BH24" s="1">
        <f t="shared" si="3"/>
        <v>2</v>
      </c>
      <c r="BI24" s="1">
        <f t="shared" si="3"/>
        <v>5</v>
      </c>
      <c r="BJ24" s="1">
        <f t="shared" si="3"/>
        <v>6</v>
      </c>
      <c r="BK24" s="15"/>
      <c r="BL24" s="1">
        <f t="shared" si="3"/>
        <v>16</v>
      </c>
      <c r="BM24" s="1">
        <f t="shared" si="3"/>
        <v>13</v>
      </c>
      <c r="BN24" s="1">
        <f t="shared" si="3"/>
        <v>7</v>
      </c>
      <c r="BO24" s="1">
        <f t="shared" si="3"/>
        <v>2</v>
      </c>
      <c r="BP24" s="1">
        <f t="shared" si="3"/>
        <v>1</v>
      </c>
      <c r="BQ24" s="1">
        <f t="shared" si="3"/>
        <v>4</v>
      </c>
      <c r="BR24" s="1">
        <f t="shared" ref="BR24:CW24" si="4">SUM(BR14:BR23)</f>
        <v>43</v>
      </c>
      <c r="BS24" s="15"/>
      <c r="BT24" s="1">
        <f t="shared" si="4"/>
        <v>29</v>
      </c>
      <c r="BU24" s="1">
        <f t="shared" si="4"/>
        <v>22</v>
      </c>
      <c r="BV24" s="1">
        <f t="shared" si="4"/>
        <v>4</v>
      </c>
      <c r="BW24" s="1">
        <f t="shared" si="4"/>
        <v>1</v>
      </c>
      <c r="BX24" s="1">
        <f t="shared" si="4"/>
        <v>6</v>
      </c>
      <c r="BY24" s="1">
        <f t="shared" si="4"/>
        <v>16</v>
      </c>
      <c r="BZ24" s="1">
        <f t="shared" si="4"/>
        <v>78</v>
      </c>
      <c r="CA24" s="15"/>
      <c r="CB24" s="1">
        <f t="shared" si="4"/>
        <v>28</v>
      </c>
      <c r="CC24" s="1">
        <f t="shared" si="4"/>
        <v>1</v>
      </c>
      <c r="CD24" s="1">
        <f t="shared" si="4"/>
        <v>31</v>
      </c>
      <c r="CE24" s="1">
        <f t="shared" si="4"/>
        <v>6</v>
      </c>
      <c r="CF24" s="1">
        <f t="shared" si="4"/>
        <v>23</v>
      </c>
      <c r="CG24" s="1">
        <f t="shared" si="4"/>
        <v>40</v>
      </c>
      <c r="CH24" s="1">
        <f>SUM(CB24:CG24)</f>
        <v>129</v>
      </c>
      <c r="CI24" s="15"/>
      <c r="CJ24" s="1">
        <f t="shared" si="4"/>
        <v>0</v>
      </c>
      <c r="CK24" s="1">
        <f t="shared" si="4"/>
        <v>0</v>
      </c>
      <c r="CL24" s="1">
        <f t="shared" si="4"/>
        <v>0</v>
      </c>
      <c r="CM24" s="1">
        <f t="shared" si="4"/>
        <v>0</v>
      </c>
      <c r="CN24" s="1">
        <f t="shared" si="4"/>
        <v>0</v>
      </c>
      <c r="CO24" s="1">
        <f t="shared" si="4"/>
        <v>4</v>
      </c>
      <c r="CP24" s="1">
        <f>SUM(CJ24:CO24)</f>
        <v>4</v>
      </c>
      <c r="CQ24" s="15"/>
      <c r="CR24" s="1">
        <f t="shared" si="4"/>
        <v>2</v>
      </c>
      <c r="CS24" s="1">
        <f t="shared" si="4"/>
        <v>11</v>
      </c>
      <c r="CT24" s="1">
        <f t="shared" si="4"/>
        <v>1</v>
      </c>
      <c r="CU24" s="1">
        <f t="shared" si="4"/>
        <v>0</v>
      </c>
      <c r="CV24" s="1">
        <f t="shared" si="4"/>
        <v>0</v>
      </c>
      <c r="CW24" s="1">
        <f t="shared" si="4"/>
        <v>1</v>
      </c>
      <c r="CX24" s="1">
        <f>SUM(CR24:CW24)</f>
        <v>15</v>
      </c>
      <c r="CY24" s="65"/>
    </row>
    <row r="25" spans="1:103" x14ac:dyDescent="0.2">
      <c r="A25" s="71" t="s">
        <v>97</v>
      </c>
      <c r="B25" s="83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2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7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66"/>
      <c r="CY25" s="65"/>
    </row>
    <row r="26" spans="1:103" x14ac:dyDescent="0.2">
      <c r="A26" s="71"/>
      <c r="B26" s="84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2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7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66"/>
      <c r="CY26" s="65"/>
    </row>
    <row r="27" spans="1:103" x14ac:dyDescent="0.2">
      <c r="A27" s="71"/>
      <c r="B27" s="84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2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7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66"/>
      <c r="CY27" s="65"/>
    </row>
    <row r="28" spans="1:103" x14ac:dyDescent="0.2">
      <c r="A28" s="71"/>
      <c r="B28" s="84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2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7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66"/>
      <c r="CY28" s="65"/>
    </row>
    <row r="29" spans="1:103" x14ac:dyDescent="0.2">
      <c r="A29" s="71"/>
      <c r="B29" s="84"/>
      <c r="C29" s="33" t="s">
        <v>102</v>
      </c>
      <c r="D29" s="31">
        <v>1</v>
      </c>
      <c r="E29" s="32">
        <v>80</v>
      </c>
      <c r="F29" s="16">
        <v>5</v>
      </c>
      <c r="G29" s="16">
        <v>3</v>
      </c>
      <c r="H29" s="16">
        <v>14</v>
      </c>
      <c r="I29" s="16">
        <v>21</v>
      </c>
      <c r="J29" s="16">
        <v>8</v>
      </c>
      <c r="K29" s="16">
        <v>10</v>
      </c>
      <c r="L29" s="16">
        <v>6</v>
      </c>
      <c r="M29" s="16">
        <v>17</v>
      </c>
      <c r="N29" s="9">
        <f t="shared" ref="N29" si="5">SUM(F29+H29+J29+L29)</f>
        <v>33</v>
      </c>
      <c r="O29" s="9">
        <f t="shared" ref="O29" si="6">SUM(G29+I29+K29+M29)</f>
        <v>51</v>
      </c>
      <c r="P29" s="9">
        <f>SUM(N29:O29)</f>
        <v>84</v>
      </c>
      <c r="Q29" s="35">
        <v>0.87096774193548387</v>
      </c>
      <c r="S29" s="10">
        <v>1</v>
      </c>
      <c r="T29" s="10">
        <v>0</v>
      </c>
      <c r="U29" s="10">
        <v>0</v>
      </c>
      <c r="V29" s="10">
        <v>4</v>
      </c>
      <c r="W29" s="10">
        <v>1</v>
      </c>
      <c r="X29" s="10">
        <v>0</v>
      </c>
      <c r="Y29" s="10">
        <v>0</v>
      </c>
      <c r="Z29" s="10">
        <v>0</v>
      </c>
      <c r="AA29" s="10">
        <v>0</v>
      </c>
      <c r="AB29" s="42">
        <f>SUM(S29:AA29)</f>
        <v>6</v>
      </c>
      <c r="AD29" s="8">
        <v>2</v>
      </c>
      <c r="AE29" s="8">
        <v>0</v>
      </c>
      <c r="AF29" s="8">
        <v>0</v>
      </c>
      <c r="AG29" s="8">
        <v>63</v>
      </c>
      <c r="AH29" s="8">
        <v>87</v>
      </c>
      <c r="AI29" s="8">
        <v>22</v>
      </c>
      <c r="AJ29" s="8">
        <v>0</v>
      </c>
      <c r="AK29" s="8">
        <v>287</v>
      </c>
      <c r="AL29" s="8">
        <v>0</v>
      </c>
      <c r="AN29" s="11">
        <v>0</v>
      </c>
      <c r="AO29" s="11">
        <v>0</v>
      </c>
      <c r="AP29" s="11">
        <v>0</v>
      </c>
      <c r="AQ29" s="47">
        <v>3</v>
      </c>
      <c r="AR29" s="16">
        <f>SUM(AN29:AQ29)</f>
        <v>3</v>
      </c>
      <c r="AT29" s="11">
        <v>0</v>
      </c>
      <c r="AU29" s="11">
        <v>0</v>
      </c>
      <c r="AV29" s="11">
        <v>3</v>
      </c>
      <c r="AW29" s="11">
        <v>0</v>
      </c>
      <c r="AY29" s="11">
        <v>84</v>
      </c>
      <c r="AZ29" s="10">
        <v>0</v>
      </c>
      <c r="BA29" s="10">
        <v>0</v>
      </c>
      <c r="BB29" s="10"/>
      <c r="BC29" s="8">
        <v>64</v>
      </c>
      <c r="BD29" s="8">
        <v>51</v>
      </c>
      <c r="BE29" s="8">
        <v>0</v>
      </c>
      <c r="BF29" s="8">
        <v>13</v>
      </c>
      <c r="BG29" s="8">
        <v>84</v>
      </c>
      <c r="BH29" s="8">
        <v>0</v>
      </c>
      <c r="BI29" s="8">
        <v>0</v>
      </c>
      <c r="BJ29" s="8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3"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3">
        <v>0</v>
      </c>
      <c r="CB29" s="12">
        <v>0</v>
      </c>
      <c r="CC29" s="12">
        <v>0</v>
      </c>
      <c r="CD29" s="12">
        <v>0</v>
      </c>
      <c r="CE29" s="12">
        <v>0</v>
      </c>
      <c r="CF29" s="12">
        <v>0</v>
      </c>
      <c r="CG29" s="12">
        <v>1</v>
      </c>
      <c r="CH29" s="3">
        <v>1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3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3</v>
      </c>
      <c r="CX29" s="66">
        <f>SUM(CR29:CW29)</f>
        <v>3</v>
      </c>
      <c r="CY29" s="65"/>
    </row>
    <row r="30" spans="1:103" x14ac:dyDescent="0.2">
      <c r="A30" s="71"/>
      <c r="B30" s="83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2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7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66"/>
      <c r="CY30" s="65"/>
    </row>
    <row r="31" spans="1:103" x14ac:dyDescent="0.2">
      <c r="A31" s="71"/>
      <c r="B31" s="84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2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7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66"/>
      <c r="CY31" s="65"/>
    </row>
    <row r="32" spans="1:103" x14ac:dyDescent="0.2">
      <c r="A32" s="71"/>
      <c r="B32" s="84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2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7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66"/>
      <c r="CY32" s="65"/>
    </row>
    <row r="33" spans="1:103" x14ac:dyDescent="0.2">
      <c r="A33" s="71"/>
      <c r="B33" s="84"/>
      <c r="C33" s="33" t="s">
        <v>107</v>
      </c>
      <c r="D33" s="31">
        <v>1</v>
      </c>
      <c r="E33" s="32">
        <v>110</v>
      </c>
      <c r="F33" s="8">
        <v>7</v>
      </c>
      <c r="G33" s="8">
        <v>7</v>
      </c>
      <c r="H33" s="8">
        <v>26</v>
      </c>
      <c r="I33" s="8">
        <v>25</v>
      </c>
      <c r="J33" s="8">
        <v>6</v>
      </c>
      <c r="K33" s="8">
        <v>20</v>
      </c>
      <c r="L33" s="8">
        <v>6</v>
      </c>
      <c r="M33" s="8">
        <v>10</v>
      </c>
      <c r="N33" s="9">
        <v>45</v>
      </c>
      <c r="O33" s="9">
        <v>62</v>
      </c>
      <c r="P33" s="9">
        <v>107</v>
      </c>
      <c r="Q33" s="35">
        <v>0.54838709677419351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42">
        <v>0</v>
      </c>
      <c r="AD33" s="8">
        <v>10</v>
      </c>
      <c r="AE33" s="8">
        <v>0</v>
      </c>
      <c r="AF33" s="8">
        <v>0</v>
      </c>
      <c r="AG33" s="8">
        <v>0</v>
      </c>
      <c r="AH33" s="8">
        <v>17</v>
      </c>
      <c r="AI33" s="8">
        <v>52</v>
      </c>
      <c r="AJ33" s="8">
        <v>1</v>
      </c>
      <c r="AK33" s="8">
        <v>0</v>
      </c>
      <c r="AL33" s="8">
        <v>0</v>
      </c>
      <c r="AN33" s="11">
        <v>2</v>
      </c>
      <c r="AO33" s="11">
        <v>0</v>
      </c>
      <c r="AP33" s="11">
        <v>6</v>
      </c>
      <c r="AQ33" s="47">
        <v>1</v>
      </c>
      <c r="AR33" s="16">
        <f>SUM(AN33:AQ33)</f>
        <v>9</v>
      </c>
      <c r="AT33" s="11">
        <v>0</v>
      </c>
      <c r="AU33" s="11">
        <v>0</v>
      </c>
      <c r="AV33" s="11">
        <v>6</v>
      </c>
      <c r="AW33" s="11">
        <v>3</v>
      </c>
      <c r="AY33" s="11">
        <v>75</v>
      </c>
      <c r="AZ33" s="10">
        <v>32</v>
      </c>
      <c r="BA33" s="10">
        <v>0</v>
      </c>
      <c r="BB33" s="10"/>
      <c r="BC33" s="8">
        <v>54</v>
      </c>
      <c r="BD33" s="8">
        <v>20</v>
      </c>
      <c r="BE33" s="8">
        <v>28</v>
      </c>
      <c r="BF33" s="8">
        <v>34</v>
      </c>
      <c r="BG33" s="18">
        <v>75</v>
      </c>
      <c r="BH33" s="8">
        <v>0</v>
      </c>
      <c r="BI33" s="8">
        <v>0</v>
      </c>
      <c r="BJ33" s="8">
        <v>3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3"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3">
        <v>0</v>
      </c>
      <c r="CB33" s="12">
        <v>0</v>
      </c>
      <c r="CC33" s="12">
        <v>0</v>
      </c>
      <c r="CD33" s="12">
        <v>0</v>
      </c>
      <c r="CE33" s="12">
        <v>0</v>
      </c>
      <c r="CF33" s="12">
        <v>0</v>
      </c>
      <c r="CG33" s="12">
        <v>0</v>
      </c>
      <c r="CH33" s="3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66">
        <f>SUM(CR33:CW33)</f>
        <v>0</v>
      </c>
      <c r="CY33" s="65"/>
    </row>
    <row r="34" spans="1:103" x14ac:dyDescent="0.2">
      <c r="A34" s="71"/>
      <c r="B34" s="84"/>
      <c r="C34" s="7" t="s">
        <v>108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2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7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66"/>
      <c r="CY34" s="65"/>
    </row>
    <row r="35" spans="1:103" x14ac:dyDescent="0.2">
      <c r="A35" s="71"/>
      <c r="B35" s="85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2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7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66"/>
      <c r="CY35" s="65"/>
    </row>
    <row r="36" spans="1:103" x14ac:dyDescent="0.2">
      <c r="A36" s="71"/>
      <c r="B36" s="75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2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7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66"/>
      <c r="CY36" s="65"/>
    </row>
    <row r="37" spans="1:103" x14ac:dyDescent="0.2">
      <c r="A37" s="71"/>
      <c r="B37" s="75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2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7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66"/>
      <c r="CY37" s="65"/>
    </row>
    <row r="38" spans="1:103" x14ac:dyDescent="0.2">
      <c r="A38" s="71"/>
      <c r="B38" s="75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2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7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66"/>
      <c r="CY38" s="65"/>
    </row>
    <row r="39" spans="1:103" x14ac:dyDescent="0.2">
      <c r="A39" s="71"/>
      <c r="B39" s="75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2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7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66"/>
      <c r="CY39" s="65"/>
    </row>
    <row r="40" spans="1:103" x14ac:dyDescent="0.2">
      <c r="A40" s="71" t="s">
        <v>81</v>
      </c>
      <c r="B40" s="70"/>
      <c r="C40" s="73"/>
      <c r="D40" s="1">
        <f>SUM(D25:D39)</f>
        <v>2</v>
      </c>
      <c r="E40" s="4">
        <f>SUM(E25:E39)</f>
        <v>190</v>
      </c>
      <c r="F40" s="1">
        <f t="shared" ref="F40:M40" si="7">SUM(F25:F39)</f>
        <v>12</v>
      </c>
      <c r="G40" s="1">
        <f t="shared" si="7"/>
        <v>10</v>
      </c>
      <c r="H40" s="1">
        <f t="shared" si="7"/>
        <v>40</v>
      </c>
      <c r="I40" s="1">
        <f t="shared" si="7"/>
        <v>46</v>
      </c>
      <c r="J40" s="1">
        <f t="shared" si="7"/>
        <v>14</v>
      </c>
      <c r="K40" s="1">
        <f t="shared" si="7"/>
        <v>30</v>
      </c>
      <c r="L40" s="1">
        <f t="shared" si="7"/>
        <v>12</v>
      </c>
      <c r="M40" s="1">
        <f t="shared" si="7"/>
        <v>27</v>
      </c>
      <c r="N40" s="1">
        <f t="shared" ref="N40:BQ40" si="8">SUM(N25:N39)</f>
        <v>78</v>
      </c>
      <c r="O40" s="1">
        <f t="shared" si="8"/>
        <v>113</v>
      </c>
      <c r="P40" s="1">
        <f t="shared" si="8"/>
        <v>191</v>
      </c>
      <c r="Q40" s="37">
        <f t="shared" si="8"/>
        <v>1.4193548387096775</v>
      </c>
      <c r="R40" s="15"/>
      <c r="S40" s="1">
        <f t="shared" si="8"/>
        <v>1</v>
      </c>
      <c r="T40" s="1">
        <f t="shared" si="8"/>
        <v>0</v>
      </c>
      <c r="U40" s="1">
        <f t="shared" si="8"/>
        <v>0</v>
      </c>
      <c r="V40" s="1">
        <f t="shared" si="8"/>
        <v>4</v>
      </c>
      <c r="W40" s="1">
        <f t="shared" si="8"/>
        <v>1</v>
      </c>
      <c r="X40" s="1">
        <f t="shared" si="8"/>
        <v>0</v>
      </c>
      <c r="Y40" s="1">
        <f t="shared" si="8"/>
        <v>0</v>
      </c>
      <c r="Z40" s="1">
        <f t="shared" si="8"/>
        <v>0</v>
      </c>
      <c r="AA40" s="1">
        <f t="shared" si="8"/>
        <v>0</v>
      </c>
      <c r="AB40" s="43">
        <f>SUM(S40:AA40)</f>
        <v>6</v>
      </c>
      <c r="AC40" s="15"/>
      <c r="AD40" s="1">
        <f t="shared" si="8"/>
        <v>12</v>
      </c>
      <c r="AE40" s="1">
        <f t="shared" si="8"/>
        <v>0</v>
      </c>
      <c r="AF40" s="1">
        <f t="shared" si="8"/>
        <v>0</v>
      </c>
      <c r="AG40" s="1">
        <f t="shared" si="8"/>
        <v>63</v>
      </c>
      <c r="AH40" s="1">
        <f t="shared" si="8"/>
        <v>104</v>
      </c>
      <c r="AI40" s="1">
        <f t="shared" si="8"/>
        <v>74</v>
      </c>
      <c r="AJ40" s="1">
        <f t="shared" si="8"/>
        <v>1</v>
      </c>
      <c r="AK40" s="1">
        <f t="shared" si="8"/>
        <v>287</v>
      </c>
      <c r="AL40" s="1">
        <f t="shared" si="8"/>
        <v>0</v>
      </c>
      <c r="AM40" s="15"/>
      <c r="AN40" s="1">
        <f t="shared" si="8"/>
        <v>2</v>
      </c>
      <c r="AO40" s="1">
        <f t="shared" si="8"/>
        <v>0</v>
      </c>
      <c r="AP40" s="1">
        <f t="shared" si="8"/>
        <v>6</v>
      </c>
      <c r="AQ40" s="1">
        <f t="shared" si="8"/>
        <v>4</v>
      </c>
      <c r="AR40" s="4">
        <f>SUM(AR25:AR39)</f>
        <v>12</v>
      </c>
      <c r="AS40" s="51"/>
      <c r="AT40" s="1">
        <f t="shared" si="8"/>
        <v>0</v>
      </c>
      <c r="AU40" s="1">
        <f t="shared" si="8"/>
        <v>0</v>
      </c>
      <c r="AV40" s="1">
        <f t="shared" si="8"/>
        <v>9</v>
      </c>
      <c r="AW40" s="1">
        <f t="shared" si="8"/>
        <v>3</v>
      </c>
      <c r="AX40" s="15"/>
      <c r="AY40" s="1">
        <f t="shared" si="8"/>
        <v>159</v>
      </c>
      <c r="AZ40" s="1">
        <f t="shared" si="8"/>
        <v>32</v>
      </c>
      <c r="BA40" s="1">
        <f t="shared" si="8"/>
        <v>0</v>
      </c>
      <c r="BB40" s="1"/>
      <c r="BC40" s="1">
        <f t="shared" si="8"/>
        <v>118</v>
      </c>
      <c r="BD40" s="1">
        <f t="shared" si="8"/>
        <v>71</v>
      </c>
      <c r="BE40" s="1">
        <f t="shared" si="8"/>
        <v>28</v>
      </c>
      <c r="BF40" s="1">
        <f t="shared" si="8"/>
        <v>47</v>
      </c>
      <c r="BG40" s="1">
        <f t="shared" si="8"/>
        <v>159</v>
      </c>
      <c r="BH40" s="1">
        <f t="shared" si="8"/>
        <v>0</v>
      </c>
      <c r="BI40" s="1">
        <f t="shared" si="8"/>
        <v>0</v>
      </c>
      <c r="BJ40" s="1">
        <f t="shared" si="8"/>
        <v>3</v>
      </c>
      <c r="BK40" s="15"/>
      <c r="BL40" s="1">
        <f t="shared" si="8"/>
        <v>0</v>
      </c>
      <c r="BM40" s="1">
        <f t="shared" si="8"/>
        <v>0</v>
      </c>
      <c r="BN40" s="1">
        <f t="shared" si="8"/>
        <v>0</v>
      </c>
      <c r="BO40" s="1">
        <f t="shared" si="8"/>
        <v>0</v>
      </c>
      <c r="BP40" s="1">
        <f t="shared" si="8"/>
        <v>0</v>
      </c>
      <c r="BQ40" s="1">
        <f t="shared" si="8"/>
        <v>0</v>
      </c>
      <c r="BR40" s="1">
        <f t="shared" ref="BR40:CW40" si="9">SUM(BR25:BR39)</f>
        <v>0</v>
      </c>
      <c r="BS40" s="15"/>
      <c r="BT40" s="1">
        <f t="shared" si="9"/>
        <v>0</v>
      </c>
      <c r="BU40" s="1">
        <f t="shared" si="9"/>
        <v>0</v>
      </c>
      <c r="BV40" s="1">
        <f t="shared" si="9"/>
        <v>0</v>
      </c>
      <c r="BW40" s="1">
        <f t="shared" si="9"/>
        <v>0</v>
      </c>
      <c r="BX40" s="1">
        <f t="shared" si="9"/>
        <v>0</v>
      </c>
      <c r="BY40" s="1">
        <f t="shared" si="9"/>
        <v>0</v>
      </c>
      <c r="BZ40" s="1">
        <f t="shared" si="9"/>
        <v>0</v>
      </c>
      <c r="CA40" s="15"/>
      <c r="CB40" s="1">
        <f t="shared" si="9"/>
        <v>0</v>
      </c>
      <c r="CC40" s="1">
        <f t="shared" si="9"/>
        <v>0</v>
      </c>
      <c r="CD40" s="1">
        <f t="shared" si="9"/>
        <v>0</v>
      </c>
      <c r="CE40" s="1">
        <f t="shared" si="9"/>
        <v>0</v>
      </c>
      <c r="CF40" s="1">
        <f t="shared" si="9"/>
        <v>0</v>
      </c>
      <c r="CG40" s="1">
        <f t="shared" si="9"/>
        <v>1</v>
      </c>
      <c r="CH40" s="1">
        <f>SUM(CB40:CG40)</f>
        <v>1</v>
      </c>
      <c r="CI40" s="15"/>
      <c r="CJ40" s="1">
        <f t="shared" si="9"/>
        <v>0</v>
      </c>
      <c r="CK40" s="1">
        <f t="shared" si="9"/>
        <v>0</v>
      </c>
      <c r="CL40" s="1">
        <f t="shared" si="9"/>
        <v>0</v>
      </c>
      <c r="CM40" s="1">
        <f t="shared" si="9"/>
        <v>0</v>
      </c>
      <c r="CN40" s="1">
        <f t="shared" si="9"/>
        <v>0</v>
      </c>
      <c r="CO40" s="1">
        <f t="shared" si="9"/>
        <v>0</v>
      </c>
      <c r="CP40" s="1">
        <f>SUM(CJ40:CO40)</f>
        <v>0</v>
      </c>
      <c r="CQ40" s="15"/>
      <c r="CR40" s="1">
        <f t="shared" si="9"/>
        <v>0</v>
      </c>
      <c r="CS40" s="1">
        <f t="shared" si="9"/>
        <v>0</v>
      </c>
      <c r="CT40" s="1">
        <f t="shared" si="9"/>
        <v>0</v>
      </c>
      <c r="CU40" s="1">
        <f t="shared" si="9"/>
        <v>0</v>
      </c>
      <c r="CV40" s="1">
        <f t="shared" si="9"/>
        <v>0</v>
      </c>
      <c r="CW40" s="1">
        <f t="shared" si="9"/>
        <v>3</v>
      </c>
      <c r="CX40" s="1">
        <f>SUM(CR40:CW40)</f>
        <v>3</v>
      </c>
      <c r="CY40" s="65"/>
    </row>
    <row r="41" spans="1:103" x14ac:dyDescent="0.2">
      <c r="A41" s="71" t="s">
        <v>115</v>
      </c>
      <c r="B41" s="80" t="s">
        <v>116</v>
      </c>
      <c r="C41" s="33" t="s">
        <v>117</v>
      </c>
      <c r="D41" s="31">
        <v>1</v>
      </c>
      <c r="E41" s="32">
        <v>60</v>
      </c>
      <c r="F41" s="8">
        <v>2</v>
      </c>
      <c r="G41" s="8">
        <v>0</v>
      </c>
      <c r="H41" s="8">
        <v>5</v>
      </c>
      <c r="I41" s="8">
        <v>2</v>
      </c>
      <c r="J41" s="8">
        <v>0</v>
      </c>
      <c r="K41" s="8">
        <v>2</v>
      </c>
      <c r="L41" s="8">
        <v>0</v>
      </c>
      <c r="M41" s="8">
        <v>1</v>
      </c>
      <c r="N41" s="9">
        <f t="shared" ref="N41" si="10">SUM(F41+H41+J41+L41)</f>
        <v>7</v>
      </c>
      <c r="O41" s="9">
        <f t="shared" ref="O41" si="11">SUM(G41+I41+K41+M41)</f>
        <v>5</v>
      </c>
      <c r="P41" s="9">
        <f>SUM(N41:O41)</f>
        <v>12</v>
      </c>
      <c r="Q41" s="35">
        <v>2.5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42">
        <f>SUM(S41:AA41)</f>
        <v>0</v>
      </c>
      <c r="AD41" s="8">
        <v>0</v>
      </c>
      <c r="AE41" s="8">
        <v>0</v>
      </c>
      <c r="AF41" s="8">
        <v>0</v>
      </c>
      <c r="AG41" s="8">
        <v>240</v>
      </c>
      <c r="AH41" s="8">
        <v>6</v>
      </c>
      <c r="AI41" s="8">
        <v>4</v>
      </c>
      <c r="AJ41" s="8">
        <v>1</v>
      </c>
      <c r="AK41" s="8">
        <v>0</v>
      </c>
      <c r="AL41" s="8">
        <v>0</v>
      </c>
      <c r="AN41" s="11">
        <v>0</v>
      </c>
      <c r="AO41" s="11">
        <v>0</v>
      </c>
      <c r="AP41" s="11">
        <v>0</v>
      </c>
      <c r="AQ41" s="47">
        <v>0</v>
      </c>
      <c r="AR41" s="16">
        <f>SUM(AN41:AQ41)</f>
        <v>0</v>
      </c>
      <c r="AT41" s="11">
        <v>0</v>
      </c>
      <c r="AU41" s="11">
        <v>0</v>
      </c>
      <c r="AV41" s="11">
        <v>0</v>
      </c>
      <c r="AW41" s="11">
        <v>0</v>
      </c>
      <c r="AY41" s="11">
        <v>12</v>
      </c>
      <c r="AZ41" s="10">
        <v>0</v>
      </c>
      <c r="BA41" s="10">
        <v>0</v>
      </c>
      <c r="BB41" s="10"/>
      <c r="BC41" s="8">
        <v>69</v>
      </c>
      <c r="BD41" s="8">
        <v>62</v>
      </c>
      <c r="BE41" s="8">
        <v>6</v>
      </c>
      <c r="BF41" s="8">
        <v>0</v>
      </c>
      <c r="BG41" s="8">
        <v>12</v>
      </c>
      <c r="BH41" s="8">
        <v>0</v>
      </c>
      <c r="BI41" s="8">
        <v>0</v>
      </c>
      <c r="BJ41" s="8">
        <v>1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3">
        <v>0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3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3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3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66">
        <f>SUM(CR41:CW41)</f>
        <v>0</v>
      </c>
      <c r="CY41" s="65"/>
    </row>
    <row r="42" spans="1:103" x14ac:dyDescent="0.2">
      <c r="A42" s="71"/>
      <c r="B42" s="81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2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7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66"/>
      <c r="CY42" s="65"/>
    </row>
    <row r="43" spans="1:103" x14ac:dyDescent="0.2">
      <c r="A43" s="71"/>
      <c r="B43" s="81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2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7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66"/>
      <c r="CY43" s="65"/>
    </row>
    <row r="44" spans="1:103" x14ac:dyDescent="0.2">
      <c r="A44" s="71"/>
      <c r="B44" s="81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2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7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66"/>
      <c r="CY44" s="65"/>
    </row>
    <row r="45" spans="1:103" x14ac:dyDescent="0.2">
      <c r="A45" s="71"/>
      <c r="B45" s="81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2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7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66"/>
      <c r="CY45" s="65"/>
    </row>
    <row r="46" spans="1:103" x14ac:dyDescent="0.2">
      <c r="A46" s="71"/>
      <c r="B46" s="81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2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7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66"/>
      <c r="CY46" s="65"/>
    </row>
    <row r="47" spans="1:103" x14ac:dyDescent="0.2">
      <c r="A47" s="71"/>
      <c r="B47" s="81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2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7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66"/>
      <c r="CY47" s="65"/>
    </row>
    <row r="48" spans="1:103" x14ac:dyDescent="0.2">
      <c r="A48" s="71"/>
      <c r="B48" s="82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2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7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66"/>
      <c r="CY48" s="65"/>
    </row>
    <row r="49" spans="1:103" x14ac:dyDescent="0.2">
      <c r="A49" s="71" t="s">
        <v>81</v>
      </c>
      <c r="B49" s="70"/>
      <c r="C49" s="73"/>
      <c r="D49" s="1">
        <f>SUM(D41:D48)</f>
        <v>1</v>
      </c>
      <c r="E49" s="4">
        <f>SUM(E41:E48)</f>
        <v>60</v>
      </c>
      <c r="F49" s="1">
        <f t="shared" ref="F49:BQ49" si="12">SUM(F41:F48)</f>
        <v>2</v>
      </c>
      <c r="G49" s="1">
        <f t="shared" si="12"/>
        <v>0</v>
      </c>
      <c r="H49" s="1">
        <f t="shared" si="12"/>
        <v>5</v>
      </c>
      <c r="I49" s="1">
        <f t="shared" si="12"/>
        <v>2</v>
      </c>
      <c r="J49" s="1">
        <f t="shared" si="12"/>
        <v>0</v>
      </c>
      <c r="K49" s="1">
        <f t="shared" si="12"/>
        <v>2</v>
      </c>
      <c r="L49" s="1">
        <f t="shared" si="12"/>
        <v>0</v>
      </c>
      <c r="M49" s="1">
        <f t="shared" si="12"/>
        <v>1</v>
      </c>
      <c r="N49" s="1">
        <f t="shared" si="12"/>
        <v>7</v>
      </c>
      <c r="O49" s="1">
        <f t="shared" si="12"/>
        <v>5</v>
      </c>
      <c r="P49" s="1">
        <f t="shared" si="12"/>
        <v>12</v>
      </c>
      <c r="Q49" s="37">
        <f t="shared" si="12"/>
        <v>2.5</v>
      </c>
      <c r="R49" s="15"/>
      <c r="S49" s="1">
        <f t="shared" si="12"/>
        <v>0</v>
      </c>
      <c r="T49" s="1">
        <f t="shared" si="12"/>
        <v>0</v>
      </c>
      <c r="U49" s="1">
        <f t="shared" si="12"/>
        <v>0</v>
      </c>
      <c r="V49" s="1">
        <f t="shared" si="12"/>
        <v>0</v>
      </c>
      <c r="W49" s="1">
        <f t="shared" si="12"/>
        <v>0</v>
      </c>
      <c r="X49" s="1">
        <f t="shared" si="12"/>
        <v>0</v>
      </c>
      <c r="Y49" s="1">
        <f t="shared" si="12"/>
        <v>0</v>
      </c>
      <c r="Z49" s="1">
        <f t="shared" si="12"/>
        <v>0</v>
      </c>
      <c r="AA49" s="1">
        <f t="shared" si="12"/>
        <v>0</v>
      </c>
      <c r="AB49" s="43">
        <f>SUM(S49:AA49)</f>
        <v>0</v>
      </c>
      <c r="AC49" s="15"/>
      <c r="AD49" s="1">
        <f t="shared" si="12"/>
        <v>0</v>
      </c>
      <c r="AE49" s="1">
        <f t="shared" si="12"/>
        <v>0</v>
      </c>
      <c r="AF49" s="1">
        <f t="shared" si="12"/>
        <v>0</v>
      </c>
      <c r="AG49" s="1">
        <f t="shared" si="12"/>
        <v>240</v>
      </c>
      <c r="AH49" s="1">
        <f t="shared" si="12"/>
        <v>6</v>
      </c>
      <c r="AI49" s="1">
        <f t="shared" si="12"/>
        <v>4</v>
      </c>
      <c r="AJ49" s="1">
        <f t="shared" si="12"/>
        <v>1</v>
      </c>
      <c r="AK49" s="1">
        <f t="shared" si="12"/>
        <v>0</v>
      </c>
      <c r="AL49" s="1">
        <f t="shared" si="12"/>
        <v>0</v>
      </c>
      <c r="AM49" s="15"/>
      <c r="AN49" s="1">
        <f t="shared" si="12"/>
        <v>0</v>
      </c>
      <c r="AO49" s="1">
        <f t="shared" si="12"/>
        <v>0</v>
      </c>
      <c r="AP49" s="1">
        <f t="shared" si="12"/>
        <v>0</v>
      </c>
      <c r="AQ49" s="1">
        <f t="shared" si="12"/>
        <v>0</v>
      </c>
      <c r="AR49" s="4">
        <f>SUM(AR41:AR48)</f>
        <v>0</v>
      </c>
      <c r="AS49" s="51"/>
      <c r="AT49" s="1">
        <f t="shared" si="12"/>
        <v>0</v>
      </c>
      <c r="AU49" s="1">
        <f t="shared" si="12"/>
        <v>0</v>
      </c>
      <c r="AV49" s="1">
        <f t="shared" si="12"/>
        <v>0</v>
      </c>
      <c r="AW49" s="1">
        <f t="shared" si="12"/>
        <v>0</v>
      </c>
      <c r="AX49" s="15"/>
      <c r="AY49" s="1">
        <f t="shared" si="12"/>
        <v>12</v>
      </c>
      <c r="AZ49" s="1">
        <f t="shared" si="12"/>
        <v>0</v>
      </c>
      <c r="BA49" s="1">
        <f t="shared" si="12"/>
        <v>0</v>
      </c>
      <c r="BB49" s="1"/>
      <c r="BC49" s="1">
        <f t="shared" si="12"/>
        <v>69</v>
      </c>
      <c r="BD49" s="1">
        <f t="shared" si="12"/>
        <v>62</v>
      </c>
      <c r="BE49" s="1">
        <f t="shared" si="12"/>
        <v>6</v>
      </c>
      <c r="BF49" s="1">
        <f t="shared" si="12"/>
        <v>0</v>
      </c>
      <c r="BG49" s="1">
        <f t="shared" si="12"/>
        <v>12</v>
      </c>
      <c r="BH49" s="1">
        <f t="shared" si="12"/>
        <v>0</v>
      </c>
      <c r="BI49" s="1">
        <f t="shared" si="12"/>
        <v>0</v>
      </c>
      <c r="BJ49" s="1">
        <f t="shared" si="12"/>
        <v>1</v>
      </c>
      <c r="BK49" s="15"/>
      <c r="BL49" s="1">
        <f t="shared" si="12"/>
        <v>0</v>
      </c>
      <c r="BM49" s="1">
        <f t="shared" si="12"/>
        <v>0</v>
      </c>
      <c r="BN49" s="1">
        <f t="shared" si="12"/>
        <v>0</v>
      </c>
      <c r="BO49" s="1">
        <f t="shared" si="12"/>
        <v>0</v>
      </c>
      <c r="BP49" s="1">
        <f t="shared" si="12"/>
        <v>0</v>
      </c>
      <c r="BQ49" s="1">
        <f t="shared" si="12"/>
        <v>0</v>
      </c>
      <c r="BR49" s="1">
        <f t="shared" ref="BR49:CW49" si="13">SUM(BR41:BR48)</f>
        <v>0</v>
      </c>
      <c r="BS49" s="15"/>
      <c r="BT49" s="1">
        <f t="shared" si="13"/>
        <v>0</v>
      </c>
      <c r="BU49" s="1">
        <f t="shared" si="13"/>
        <v>0</v>
      </c>
      <c r="BV49" s="1">
        <f t="shared" si="13"/>
        <v>0</v>
      </c>
      <c r="BW49" s="1">
        <f t="shared" si="13"/>
        <v>0</v>
      </c>
      <c r="BX49" s="1">
        <f t="shared" si="13"/>
        <v>0</v>
      </c>
      <c r="BY49" s="1">
        <f t="shared" si="13"/>
        <v>0</v>
      </c>
      <c r="BZ49" s="1">
        <f>SUM(BT49:BY49)</f>
        <v>0</v>
      </c>
      <c r="CA49" s="15"/>
      <c r="CB49" s="1">
        <f t="shared" si="13"/>
        <v>0</v>
      </c>
      <c r="CC49" s="1">
        <f t="shared" si="13"/>
        <v>0</v>
      </c>
      <c r="CD49" s="1">
        <f t="shared" si="13"/>
        <v>0</v>
      </c>
      <c r="CE49" s="1">
        <f t="shared" si="13"/>
        <v>0</v>
      </c>
      <c r="CF49" s="1">
        <f t="shared" si="13"/>
        <v>0</v>
      </c>
      <c r="CG49" s="1">
        <f t="shared" si="13"/>
        <v>0</v>
      </c>
      <c r="CH49" s="1">
        <f>SUM(CB49:CG49)</f>
        <v>0</v>
      </c>
      <c r="CI49" s="15"/>
      <c r="CJ49" s="1">
        <f t="shared" si="13"/>
        <v>0</v>
      </c>
      <c r="CK49" s="1">
        <f t="shared" si="13"/>
        <v>0</v>
      </c>
      <c r="CL49" s="1">
        <f t="shared" si="13"/>
        <v>0</v>
      </c>
      <c r="CM49" s="1">
        <f t="shared" si="13"/>
        <v>0</v>
      </c>
      <c r="CN49" s="1">
        <f t="shared" si="13"/>
        <v>0</v>
      </c>
      <c r="CO49" s="1">
        <f t="shared" si="13"/>
        <v>0</v>
      </c>
      <c r="CP49" s="1">
        <f>SUM(CJ49:CO49)</f>
        <v>0</v>
      </c>
      <c r="CQ49" s="15"/>
      <c r="CR49" s="1">
        <f t="shared" si="13"/>
        <v>0</v>
      </c>
      <c r="CS49" s="1">
        <f t="shared" si="13"/>
        <v>0</v>
      </c>
      <c r="CT49" s="1">
        <f t="shared" si="13"/>
        <v>0</v>
      </c>
      <c r="CU49" s="1">
        <f t="shared" si="13"/>
        <v>0</v>
      </c>
      <c r="CV49" s="1">
        <f t="shared" si="13"/>
        <v>0</v>
      </c>
      <c r="CW49" s="1">
        <f t="shared" si="13"/>
        <v>0</v>
      </c>
      <c r="CX49" s="1">
        <f>SUM(CR49:CW49)</f>
        <v>0</v>
      </c>
      <c r="CY49" s="65"/>
    </row>
    <row r="50" spans="1:103" ht="14.25" customHeight="1" x14ac:dyDescent="0.2">
      <c r="A50" s="71" t="s">
        <v>125</v>
      </c>
      <c r="B50" s="72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2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7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66"/>
      <c r="CY50" s="65"/>
    </row>
    <row r="51" spans="1:103" x14ac:dyDescent="0.2">
      <c r="A51" s="71"/>
      <c r="B51" s="72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2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7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66"/>
      <c r="CY51" s="65"/>
    </row>
    <row r="52" spans="1:103" x14ac:dyDescent="0.2">
      <c r="A52" s="71"/>
      <c r="B52" s="72"/>
      <c r="C52" s="33" t="s">
        <v>129</v>
      </c>
      <c r="D52" s="31">
        <v>1</v>
      </c>
      <c r="E52" s="32">
        <v>110</v>
      </c>
      <c r="F52" s="8">
        <v>10</v>
      </c>
      <c r="G52" s="8">
        <v>7</v>
      </c>
      <c r="H52" s="8">
        <v>32</v>
      </c>
      <c r="I52" s="8">
        <v>27</v>
      </c>
      <c r="J52" s="8">
        <v>8</v>
      </c>
      <c r="K52" s="8">
        <v>19</v>
      </c>
      <c r="L52" s="8">
        <v>14</v>
      </c>
      <c r="M52" s="8">
        <v>22</v>
      </c>
      <c r="N52" s="9">
        <v>64</v>
      </c>
      <c r="O52" s="9">
        <v>75</v>
      </c>
      <c r="P52" s="9">
        <v>139</v>
      </c>
      <c r="Q52" s="35">
        <v>0.16129032258064516</v>
      </c>
      <c r="S52" s="10">
        <v>1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42">
        <v>2</v>
      </c>
      <c r="AD52" s="8">
        <v>0</v>
      </c>
      <c r="AE52" s="8">
        <v>0</v>
      </c>
      <c r="AF52" s="8">
        <v>0</v>
      </c>
      <c r="AG52" s="8">
        <v>2</v>
      </c>
      <c r="AH52" s="8">
        <v>3</v>
      </c>
      <c r="AI52" s="8">
        <v>95</v>
      </c>
      <c r="AJ52" s="8">
        <v>0</v>
      </c>
      <c r="AK52" s="8">
        <v>0</v>
      </c>
      <c r="AL52" s="8">
        <v>0</v>
      </c>
      <c r="AN52" s="11">
        <v>1</v>
      </c>
      <c r="AO52" s="11">
        <v>0</v>
      </c>
      <c r="AP52" s="11">
        <v>2</v>
      </c>
      <c r="AQ52" s="47">
        <v>0</v>
      </c>
      <c r="AR52" s="16">
        <f>SUM(AN52:AQ52)</f>
        <v>3</v>
      </c>
      <c r="AT52" s="11">
        <v>0</v>
      </c>
      <c r="AU52" s="11">
        <v>2</v>
      </c>
      <c r="AV52" s="11">
        <v>0</v>
      </c>
      <c r="AW52" s="11">
        <v>1</v>
      </c>
      <c r="AY52" s="11">
        <v>90</v>
      </c>
      <c r="AZ52" s="10">
        <v>49</v>
      </c>
      <c r="BA52" s="10">
        <v>0</v>
      </c>
      <c r="BB52" s="10"/>
      <c r="BC52" s="40">
        <v>79</v>
      </c>
      <c r="BD52" s="40">
        <v>79</v>
      </c>
      <c r="BE52" s="40">
        <v>21</v>
      </c>
      <c r="BF52" s="40">
        <v>0</v>
      </c>
      <c r="BG52" s="40">
        <v>90</v>
      </c>
      <c r="BH52" s="40">
        <v>0</v>
      </c>
      <c r="BI52" s="40">
        <v>0</v>
      </c>
      <c r="BJ52" s="40">
        <v>0</v>
      </c>
      <c r="BL52" s="12">
        <v>37</v>
      </c>
      <c r="BM52" s="12">
        <v>22</v>
      </c>
      <c r="BN52" s="12">
        <v>4</v>
      </c>
      <c r="BO52" s="12">
        <v>2</v>
      </c>
      <c r="BP52" s="12">
        <v>0</v>
      </c>
      <c r="BQ52" s="12">
        <v>5</v>
      </c>
      <c r="BR52" s="3">
        <v>70</v>
      </c>
      <c r="BT52" s="12">
        <v>43</v>
      </c>
      <c r="BU52" s="12">
        <v>22</v>
      </c>
      <c r="BV52" s="12">
        <v>8</v>
      </c>
      <c r="BW52" s="12">
        <v>2</v>
      </c>
      <c r="BX52" s="12">
        <v>8</v>
      </c>
      <c r="BY52" s="12">
        <v>6</v>
      </c>
      <c r="BZ52" s="3">
        <v>89</v>
      </c>
      <c r="CB52" s="12">
        <v>13</v>
      </c>
      <c r="CC52" s="12">
        <v>4</v>
      </c>
      <c r="CD52" s="12">
        <v>3</v>
      </c>
      <c r="CE52" s="12">
        <v>0</v>
      </c>
      <c r="CF52" s="12">
        <v>14</v>
      </c>
      <c r="CG52" s="12">
        <v>19</v>
      </c>
      <c r="CH52" s="3">
        <v>53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3">
        <v>0</v>
      </c>
      <c r="CR52" s="12">
        <v>15</v>
      </c>
      <c r="CS52" s="12">
        <v>30</v>
      </c>
      <c r="CT52" s="12">
        <v>4</v>
      </c>
      <c r="CU52" s="12">
        <v>1</v>
      </c>
      <c r="CV52" s="12">
        <v>2</v>
      </c>
      <c r="CW52" s="12">
        <v>0</v>
      </c>
      <c r="CX52" s="66">
        <f>SUM(CR52:CW52)</f>
        <v>52</v>
      </c>
      <c r="CY52" s="65"/>
    </row>
    <row r="53" spans="1:103" x14ac:dyDescent="0.2">
      <c r="A53" s="71"/>
      <c r="B53" s="75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2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7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66"/>
      <c r="CY53" s="65"/>
    </row>
    <row r="54" spans="1:103" x14ac:dyDescent="0.2">
      <c r="A54" s="71"/>
      <c r="B54" s="75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2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7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66"/>
      <c r="CY54" s="65"/>
    </row>
    <row r="55" spans="1:103" x14ac:dyDescent="0.2">
      <c r="A55" s="71"/>
      <c r="B55" s="75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2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7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66"/>
      <c r="CY55" s="65"/>
    </row>
    <row r="56" spans="1:103" x14ac:dyDescent="0.2">
      <c r="A56" s="71"/>
      <c r="B56" s="75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2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7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66"/>
      <c r="CY56" s="65"/>
    </row>
    <row r="57" spans="1:103" x14ac:dyDescent="0.2">
      <c r="A57" s="71"/>
      <c r="B57" s="75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2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7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66"/>
      <c r="CY57" s="65"/>
    </row>
    <row r="58" spans="1:103" x14ac:dyDescent="0.2">
      <c r="A58" s="71"/>
      <c r="B58" s="75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2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7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66"/>
      <c r="CY58" s="65"/>
    </row>
    <row r="59" spans="1:103" x14ac:dyDescent="0.2">
      <c r="A59" s="71"/>
      <c r="B59" s="72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2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7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66"/>
      <c r="CY59" s="65"/>
    </row>
    <row r="60" spans="1:103" x14ac:dyDescent="0.2">
      <c r="A60" s="71"/>
      <c r="B60" s="72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2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7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>
        <v>18</v>
      </c>
      <c r="BU60" s="12">
        <v>4</v>
      </c>
      <c r="BV60" s="12">
        <v>0</v>
      </c>
      <c r="BW60" s="12">
        <v>0</v>
      </c>
      <c r="BX60" s="12">
        <v>1</v>
      </c>
      <c r="BY60" s="12">
        <v>0</v>
      </c>
      <c r="BZ60" s="3"/>
      <c r="CB60" s="12"/>
      <c r="CC60" s="12"/>
      <c r="CD60" s="12"/>
      <c r="CE60" s="12"/>
      <c r="CF60" s="12"/>
      <c r="CG60" s="12"/>
      <c r="CH60" s="3"/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3"/>
      <c r="CR60" s="12"/>
      <c r="CS60" s="12"/>
      <c r="CT60" s="12"/>
      <c r="CU60" s="12"/>
      <c r="CV60" s="12"/>
      <c r="CW60" s="12"/>
      <c r="CX60" s="66"/>
      <c r="CY60" s="65"/>
    </row>
    <row r="61" spans="1:103" x14ac:dyDescent="0.2">
      <c r="A61" s="71"/>
      <c r="B61" s="72"/>
      <c r="C61" s="31" t="s">
        <v>140</v>
      </c>
      <c r="D61" s="31">
        <v>1</v>
      </c>
      <c r="E61" s="32">
        <v>110</v>
      </c>
      <c r="F61" s="8">
        <v>15</v>
      </c>
      <c r="G61" s="8">
        <v>24</v>
      </c>
      <c r="H61" s="8">
        <v>17</v>
      </c>
      <c r="I61" s="8">
        <v>24</v>
      </c>
      <c r="J61" s="8">
        <v>5</v>
      </c>
      <c r="K61" s="8">
        <v>12</v>
      </c>
      <c r="L61" s="8">
        <v>3</v>
      </c>
      <c r="M61" s="8">
        <v>10</v>
      </c>
      <c r="N61" s="9">
        <v>40</v>
      </c>
      <c r="O61" s="9">
        <v>70</v>
      </c>
      <c r="P61" s="9">
        <v>110</v>
      </c>
      <c r="Q61" s="35">
        <v>3.7096774193548385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1</v>
      </c>
      <c r="Z61" s="10">
        <v>0</v>
      </c>
      <c r="AA61" s="10">
        <v>0</v>
      </c>
      <c r="AB61" s="42">
        <v>2</v>
      </c>
      <c r="AD61" s="8">
        <v>1</v>
      </c>
      <c r="AE61" s="8">
        <v>0</v>
      </c>
      <c r="AF61" s="8">
        <v>0</v>
      </c>
      <c r="AG61" s="8">
        <v>30</v>
      </c>
      <c r="AH61" s="8">
        <v>72</v>
      </c>
      <c r="AI61" s="8">
        <v>41</v>
      </c>
      <c r="AJ61" s="8">
        <v>0</v>
      </c>
      <c r="AK61" s="8">
        <v>0</v>
      </c>
      <c r="AL61" s="8">
        <v>0</v>
      </c>
      <c r="AN61" s="11">
        <v>8</v>
      </c>
      <c r="AO61" s="11">
        <v>0</v>
      </c>
      <c r="AP61" s="11">
        <v>0</v>
      </c>
      <c r="AQ61" s="47">
        <v>0</v>
      </c>
      <c r="AR61" s="16">
        <f>SUM(AN61:AQ61)</f>
        <v>8</v>
      </c>
      <c r="AT61" s="11">
        <v>8</v>
      </c>
      <c r="AU61" s="11">
        <v>0</v>
      </c>
      <c r="AV61" s="11">
        <v>0</v>
      </c>
      <c r="AW61" s="11">
        <v>0</v>
      </c>
      <c r="AY61" s="11">
        <v>110</v>
      </c>
      <c r="AZ61" s="10">
        <v>0</v>
      </c>
      <c r="BA61" s="10">
        <v>0</v>
      </c>
      <c r="BB61" s="10"/>
      <c r="BC61" s="10">
        <v>0</v>
      </c>
      <c r="BD61" s="8">
        <v>0</v>
      </c>
      <c r="BE61" s="8">
        <v>0</v>
      </c>
      <c r="BF61" s="8">
        <v>0</v>
      </c>
      <c r="BG61" s="8">
        <v>110</v>
      </c>
      <c r="BH61" s="8">
        <v>0</v>
      </c>
      <c r="BI61" s="8">
        <v>0</v>
      </c>
      <c r="BJ61" s="8">
        <v>0</v>
      </c>
      <c r="BL61" s="12">
        <v>11</v>
      </c>
      <c r="BM61" s="12">
        <v>13</v>
      </c>
      <c r="BN61" s="12">
        <v>1</v>
      </c>
      <c r="BO61" s="12">
        <v>0</v>
      </c>
      <c r="BP61" s="12">
        <v>0</v>
      </c>
      <c r="BQ61" s="12">
        <v>2</v>
      </c>
      <c r="BR61" s="3">
        <v>27</v>
      </c>
      <c r="BT61" s="12">
        <v>16</v>
      </c>
      <c r="BU61" s="12">
        <v>8</v>
      </c>
      <c r="BV61" s="12">
        <v>0</v>
      </c>
      <c r="BW61" s="12">
        <v>0</v>
      </c>
      <c r="BX61" s="12">
        <v>0</v>
      </c>
      <c r="BY61" s="12">
        <v>0</v>
      </c>
      <c r="BZ61" s="3">
        <v>24</v>
      </c>
      <c r="CB61" s="12">
        <v>18</v>
      </c>
      <c r="CC61" s="12">
        <v>0</v>
      </c>
      <c r="CD61" s="12">
        <v>7</v>
      </c>
      <c r="CE61" s="12">
        <v>2</v>
      </c>
      <c r="CF61" s="12">
        <v>19</v>
      </c>
      <c r="CG61" s="12">
        <v>10</v>
      </c>
      <c r="CH61" s="3">
        <v>56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3">
        <v>0</v>
      </c>
      <c r="CR61" s="12">
        <v>1</v>
      </c>
      <c r="CS61" s="12">
        <v>2</v>
      </c>
      <c r="CT61" s="12">
        <v>0</v>
      </c>
      <c r="CU61" s="12">
        <v>0</v>
      </c>
      <c r="CV61" s="12">
        <v>0</v>
      </c>
      <c r="CW61" s="12">
        <v>0</v>
      </c>
      <c r="CX61" s="66">
        <f>SUM(CR61:CW61)</f>
        <v>3</v>
      </c>
      <c r="CY61" s="65"/>
    </row>
    <row r="62" spans="1:103" x14ac:dyDescent="0.2">
      <c r="A62" s="71"/>
      <c r="B62" s="72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2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7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66"/>
      <c r="CY62" s="65"/>
    </row>
    <row r="63" spans="1:103" x14ac:dyDescent="0.2">
      <c r="A63" s="71"/>
      <c r="B63" s="56" t="s">
        <v>202</v>
      </c>
      <c r="C63" s="31" t="s">
        <v>142</v>
      </c>
      <c r="D63" s="31">
        <v>1</v>
      </c>
      <c r="E63" s="32">
        <v>80</v>
      </c>
      <c r="F63" s="8">
        <v>3</v>
      </c>
      <c r="G63" s="8">
        <v>10</v>
      </c>
      <c r="H63" s="8">
        <v>16</v>
      </c>
      <c r="I63" s="8">
        <v>20</v>
      </c>
      <c r="J63" s="8">
        <v>7</v>
      </c>
      <c r="K63" s="8">
        <v>10</v>
      </c>
      <c r="L63" s="8">
        <v>5</v>
      </c>
      <c r="M63" s="8">
        <v>10</v>
      </c>
      <c r="N63" s="9">
        <v>31</v>
      </c>
      <c r="O63" s="9">
        <v>50</v>
      </c>
      <c r="P63" s="9">
        <v>81</v>
      </c>
      <c r="Q63" s="35">
        <v>14.258064516129032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4</v>
      </c>
      <c r="Z63" s="10">
        <v>0</v>
      </c>
      <c r="AA63" s="10">
        <v>3</v>
      </c>
      <c r="AB63" s="42">
        <v>8</v>
      </c>
      <c r="AD63" s="8">
        <v>5</v>
      </c>
      <c r="AE63" s="8">
        <v>3</v>
      </c>
      <c r="AF63" s="8">
        <v>0</v>
      </c>
      <c r="AG63" s="8">
        <v>236</v>
      </c>
      <c r="AH63" s="8">
        <v>198</v>
      </c>
      <c r="AI63" s="8">
        <v>7</v>
      </c>
      <c r="AJ63" s="8">
        <v>3</v>
      </c>
      <c r="AK63" s="8">
        <v>0</v>
      </c>
      <c r="AL63" s="8">
        <v>0</v>
      </c>
      <c r="AN63" s="11">
        <v>5</v>
      </c>
      <c r="AO63" s="11">
        <v>0</v>
      </c>
      <c r="AP63" s="11">
        <v>0</v>
      </c>
      <c r="AQ63" s="47">
        <v>1</v>
      </c>
      <c r="AR63" s="16">
        <f>SUM(AN63:AQ63)</f>
        <v>6</v>
      </c>
      <c r="AT63" s="11">
        <v>0</v>
      </c>
      <c r="AU63" s="11">
        <v>1</v>
      </c>
      <c r="AV63" s="11">
        <v>3</v>
      </c>
      <c r="AW63" s="11">
        <v>2</v>
      </c>
      <c r="AY63" s="11">
        <v>81</v>
      </c>
      <c r="AZ63" s="10">
        <v>0</v>
      </c>
      <c r="BA63" s="10">
        <v>0</v>
      </c>
      <c r="BB63" s="10"/>
      <c r="BC63" s="8">
        <v>61</v>
      </c>
      <c r="BD63" s="8">
        <v>69</v>
      </c>
      <c r="BE63" s="8">
        <v>0</v>
      </c>
      <c r="BF63" s="8">
        <v>0</v>
      </c>
      <c r="BG63" s="8">
        <v>81</v>
      </c>
      <c r="BH63" s="8">
        <v>0</v>
      </c>
      <c r="BI63" s="8">
        <v>0</v>
      </c>
      <c r="BJ63" s="8">
        <v>1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3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3">
        <v>0</v>
      </c>
      <c r="CB63" s="12">
        <v>1</v>
      </c>
      <c r="CC63" s="12">
        <v>0</v>
      </c>
      <c r="CD63" s="12">
        <v>0</v>
      </c>
      <c r="CE63" s="12">
        <v>0</v>
      </c>
      <c r="CF63" s="12">
        <v>3</v>
      </c>
      <c r="CG63" s="12">
        <v>1</v>
      </c>
      <c r="CH63" s="3">
        <v>5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3">
        <v>0</v>
      </c>
      <c r="CR63" s="12">
        <v>0</v>
      </c>
      <c r="CS63" s="12">
        <v>3</v>
      </c>
      <c r="CT63" s="12">
        <v>0</v>
      </c>
      <c r="CU63" s="12">
        <v>0</v>
      </c>
      <c r="CV63" s="12">
        <v>0</v>
      </c>
      <c r="CW63" s="12">
        <v>0</v>
      </c>
      <c r="CX63" s="66">
        <f>SUM(CR63:CW63)</f>
        <v>3</v>
      </c>
      <c r="CY63" s="65"/>
    </row>
    <row r="64" spans="1:103" x14ac:dyDescent="0.2">
      <c r="A64" s="71"/>
      <c r="B64" s="76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5"/>
      <c r="S64" s="10"/>
      <c r="T64" s="10"/>
      <c r="U64" s="10"/>
      <c r="V64" s="10"/>
      <c r="W64" s="10"/>
      <c r="X64" s="10"/>
      <c r="Y64" s="10"/>
      <c r="Z64" s="10"/>
      <c r="AA64" s="10"/>
      <c r="AB64" s="42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7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66"/>
      <c r="CY64" s="65"/>
    </row>
    <row r="65" spans="1:103" x14ac:dyDescent="0.2">
      <c r="A65" s="71"/>
      <c r="B65" s="78"/>
      <c r="C65" s="31" t="s">
        <v>143</v>
      </c>
      <c r="D65" s="31">
        <v>1</v>
      </c>
      <c r="E65" s="32">
        <v>60</v>
      </c>
      <c r="F65" s="8">
        <v>2</v>
      </c>
      <c r="G65" s="8">
        <v>8</v>
      </c>
      <c r="H65" s="8">
        <v>4</v>
      </c>
      <c r="I65" s="8">
        <v>6</v>
      </c>
      <c r="J65" s="8">
        <v>3</v>
      </c>
      <c r="K65" s="8">
        <v>5</v>
      </c>
      <c r="L65" s="8">
        <v>0</v>
      </c>
      <c r="M65" s="8">
        <v>5</v>
      </c>
      <c r="N65" s="9">
        <v>9</v>
      </c>
      <c r="O65" s="9">
        <v>24</v>
      </c>
      <c r="P65" s="9">
        <v>33</v>
      </c>
      <c r="Q65" s="35">
        <v>1.5483870967741935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2</v>
      </c>
      <c r="Z65" s="10">
        <v>0</v>
      </c>
      <c r="AA65" s="10">
        <v>0</v>
      </c>
      <c r="AB65" s="42">
        <v>2</v>
      </c>
      <c r="AD65" s="8">
        <v>3</v>
      </c>
      <c r="AE65" s="8">
        <v>0</v>
      </c>
      <c r="AF65" s="8">
        <v>0</v>
      </c>
      <c r="AG65" s="8">
        <v>1</v>
      </c>
      <c r="AH65" s="8">
        <v>63</v>
      </c>
      <c r="AI65" s="8">
        <v>16</v>
      </c>
      <c r="AJ65" s="8">
        <v>2</v>
      </c>
      <c r="AK65" s="8">
        <v>0</v>
      </c>
      <c r="AL65" s="8">
        <v>0</v>
      </c>
      <c r="AN65" s="11">
        <v>1</v>
      </c>
      <c r="AO65" s="11">
        <v>0</v>
      </c>
      <c r="AP65" s="11">
        <v>1</v>
      </c>
      <c r="AQ65" s="47">
        <v>3</v>
      </c>
      <c r="AR65" s="16">
        <f>SUM(AN65:AQ65)</f>
        <v>5</v>
      </c>
      <c r="AT65" s="11">
        <v>1</v>
      </c>
      <c r="AU65" s="11">
        <v>4</v>
      </c>
      <c r="AV65" s="11">
        <v>0</v>
      </c>
      <c r="AW65" s="11">
        <v>0</v>
      </c>
      <c r="AY65" s="11">
        <v>33</v>
      </c>
      <c r="AZ65" s="10">
        <v>0</v>
      </c>
      <c r="BA65" s="10">
        <v>0</v>
      </c>
      <c r="BB65" s="10"/>
      <c r="BC65" s="8">
        <v>24</v>
      </c>
      <c r="BD65" s="8">
        <v>24</v>
      </c>
      <c r="BE65" s="8">
        <v>5</v>
      </c>
      <c r="BF65" s="8">
        <v>0</v>
      </c>
      <c r="BG65" s="8">
        <v>33</v>
      </c>
      <c r="BH65" s="8">
        <v>0</v>
      </c>
      <c r="BI65" s="8">
        <v>2</v>
      </c>
      <c r="BJ65" s="8">
        <v>0</v>
      </c>
      <c r="BL65" s="12">
        <v>2</v>
      </c>
      <c r="BM65" s="12">
        <v>1</v>
      </c>
      <c r="BN65" s="12">
        <v>0</v>
      </c>
      <c r="BO65" s="12">
        <v>1</v>
      </c>
      <c r="BP65" s="12">
        <v>0</v>
      </c>
      <c r="BQ65" s="12">
        <v>0</v>
      </c>
      <c r="BR65" s="3">
        <v>4</v>
      </c>
      <c r="BT65" s="12">
        <v>0</v>
      </c>
      <c r="BU65" s="12">
        <v>0</v>
      </c>
      <c r="BV65" s="12">
        <v>0</v>
      </c>
      <c r="BW65" s="12">
        <v>1</v>
      </c>
      <c r="BX65" s="12">
        <v>0</v>
      </c>
      <c r="BY65" s="12">
        <v>0</v>
      </c>
      <c r="BZ65" s="3">
        <v>1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3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3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66">
        <f>SUM(CR65:CW65)</f>
        <v>0</v>
      </c>
      <c r="CY65" s="65"/>
    </row>
    <row r="66" spans="1:103" x14ac:dyDescent="0.2">
      <c r="A66" s="71" t="s">
        <v>81</v>
      </c>
      <c r="B66" s="70"/>
      <c r="C66" s="73"/>
      <c r="D66" s="1">
        <f>SUM(D50:D65)</f>
        <v>4</v>
      </c>
      <c r="E66" s="4">
        <f>SUM(E50:E65)</f>
        <v>360</v>
      </c>
      <c r="F66" s="1">
        <f t="shared" ref="F66:BQ66" si="14">SUM(F50:F65)</f>
        <v>30</v>
      </c>
      <c r="G66" s="1">
        <f t="shared" si="14"/>
        <v>49</v>
      </c>
      <c r="H66" s="1">
        <f t="shared" si="14"/>
        <v>69</v>
      </c>
      <c r="I66" s="1">
        <f t="shared" si="14"/>
        <v>77</v>
      </c>
      <c r="J66" s="1">
        <f t="shared" si="14"/>
        <v>23</v>
      </c>
      <c r="K66" s="1">
        <f t="shared" si="14"/>
        <v>46</v>
      </c>
      <c r="L66" s="20">
        <f>SUM(L50:L65)</f>
        <v>22</v>
      </c>
      <c r="M66" s="20">
        <f>SUM(M50:M65)</f>
        <v>47</v>
      </c>
      <c r="N66" s="20">
        <f>SUM(N50:N65)</f>
        <v>144</v>
      </c>
      <c r="O66" s="20">
        <f>SUM(O50:O65)</f>
        <v>219</v>
      </c>
      <c r="P66" s="20">
        <f>SUM(P50:P65)</f>
        <v>363</v>
      </c>
      <c r="Q66" s="37">
        <f t="shared" si="14"/>
        <v>19.677419354838708</v>
      </c>
      <c r="R66" s="15"/>
      <c r="S66" s="1">
        <f t="shared" si="14"/>
        <v>1</v>
      </c>
      <c r="T66" s="1">
        <f t="shared" si="14"/>
        <v>0</v>
      </c>
      <c r="U66" s="1">
        <f t="shared" si="14"/>
        <v>0</v>
      </c>
      <c r="V66" s="1">
        <f t="shared" si="14"/>
        <v>2</v>
      </c>
      <c r="W66" s="1">
        <f t="shared" si="14"/>
        <v>0</v>
      </c>
      <c r="X66" s="1">
        <f t="shared" si="14"/>
        <v>1</v>
      </c>
      <c r="Y66" s="1">
        <f t="shared" si="14"/>
        <v>7</v>
      </c>
      <c r="Z66" s="1">
        <f t="shared" si="14"/>
        <v>0</v>
      </c>
      <c r="AA66" s="1">
        <f t="shared" si="14"/>
        <v>3</v>
      </c>
      <c r="AB66" s="43">
        <f>SUM(S66:AA66)</f>
        <v>14</v>
      </c>
      <c r="AC66" s="15"/>
      <c r="AD66" s="1">
        <f t="shared" si="14"/>
        <v>9</v>
      </c>
      <c r="AE66" s="1">
        <f t="shared" si="14"/>
        <v>3</v>
      </c>
      <c r="AF66" s="1">
        <f t="shared" si="14"/>
        <v>0</v>
      </c>
      <c r="AG66" s="1">
        <f t="shared" si="14"/>
        <v>269</v>
      </c>
      <c r="AH66" s="1">
        <f t="shared" si="14"/>
        <v>336</v>
      </c>
      <c r="AI66" s="1">
        <f t="shared" si="14"/>
        <v>159</v>
      </c>
      <c r="AJ66" s="1">
        <f t="shared" si="14"/>
        <v>5</v>
      </c>
      <c r="AK66" s="1">
        <f t="shared" si="14"/>
        <v>0</v>
      </c>
      <c r="AL66" s="1">
        <f>SUM(AL50:AL65)</f>
        <v>0</v>
      </c>
      <c r="AM66" s="15"/>
      <c r="AN66" s="1">
        <f t="shared" si="14"/>
        <v>15</v>
      </c>
      <c r="AO66" s="1">
        <f t="shared" si="14"/>
        <v>0</v>
      </c>
      <c r="AP66" s="1">
        <f t="shared" si="14"/>
        <v>3</v>
      </c>
      <c r="AQ66" s="1">
        <f t="shared" si="14"/>
        <v>4</v>
      </c>
      <c r="AR66" s="4">
        <f>SUM(AR50:AR65)</f>
        <v>22</v>
      </c>
      <c r="AS66" s="51"/>
      <c r="AT66" s="1">
        <f t="shared" si="14"/>
        <v>9</v>
      </c>
      <c r="AU66" s="1">
        <f t="shared" si="14"/>
        <v>7</v>
      </c>
      <c r="AV66" s="1">
        <f t="shared" si="14"/>
        <v>3</v>
      </c>
      <c r="AW66" s="1">
        <f t="shared" si="14"/>
        <v>3</v>
      </c>
      <c r="AX66" s="15"/>
      <c r="AY66" s="1">
        <f t="shared" si="14"/>
        <v>314</v>
      </c>
      <c r="AZ66" s="1">
        <f t="shared" si="14"/>
        <v>49</v>
      </c>
      <c r="BA66" s="1">
        <f t="shared" si="14"/>
        <v>0</v>
      </c>
      <c r="BB66" s="1"/>
      <c r="BC66" s="1">
        <f t="shared" si="14"/>
        <v>164</v>
      </c>
      <c r="BD66" s="1">
        <f t="shared" si="14"/>
        <v>172</v>
      </c>
      <c r="BE66" s="1">
        <f t="shared" si="14"/>
        <v>26</v>
      </c>
      <c r="BF66" s="1">
        <f t="shared" si="14"/>
        <v>0</v>
      </c>
      <c r="BG66" s="1">
        <f t="shared" si="14"/>
        <v>314</v>
      </c>
      <c r="BH66" s="1">
        <f t="shared" si="14"/>
        <v>0</v>
      </c>
      <c r="BI66" s="1">
        <f t="shared" si="14"/>
        <v>2</v>
      </c>
      <c r="BJ66" s="1">
        <f t="shared" si="14"/>
        <v>1</v>
      </c>
      <c r="BK66" s="15"/>
      <c r="BL66" s="1">
        <f t="shared" si="14"/>
        <v>50</v>
      </c>
      <c r="BM66" s="1">
        <f t="shared" si="14"/>
        <v>36</v>
      </c>
      <c r="BN66" s="1">
        <f t="shared" si="14"/>
        <v>5</v>
      </c>
      <c r="BO66" s="1">
        <f t="shared" si="14"/>
        <v>3</v>
      </c>
      <c r="BP66" s="1">
        <f t="shared" si="14"/>
        <v>0</v>
      </c>
      <c r="BQ66" s="1">
        <f t="shared" si="14"/>
        <v>7</v>
      </c>
      <c r="BR66" s="1">
        <f t="shared" ref="BR66:CW66" si="15">SUM(BR50:BR65)</f>
        <v>101</v>
      </c>
      <c r="BS66" s="15"/>
      <c r="BT66" s="1">
        <f t="shared" si="15"/>
        <v>77</v>
      </c>
      <c r="BU66" s="1">
        <f t="shared" si="15"/>
        <v>34</v>
      </c>
      <c r="BV66" s="1">
        <f t="shared" si="15"/>
        <v>8</v>
      </c>
      <c r="BW66" s="1">
        <f t="shared" si="15"/>
        <v>3</v>
      </c>
      <c r="BX66" s="1">
        <f t="shared" si="15"/>
        <v>9</v>
      </c>
      <c r="BY66" s="1">
        <f t="shared" si="15"/>
        <v>6</v>
      </c>
      <c r="BZ66" s="1">
        <f>SUM(BT66:BY66)</f>
        <v>137</v>
      </c>
      <c r="CA66" s="15"/>
      <c r="CB66" s="1">
        <f t="shared" si="15"/>
        <v>32</v>
      </c>
      <c r="CC66" s="1">
        <f t="shared" si="15"/>
        <v>4</v>
      </c>
      <c r="CD66" s="1">
        <f t="shared" si="15"/>
        <v>10</v>
      </c>
      <c r="CE66" s="1">
        <f t="shared" si="15"/>
        <v>2</v>
      </c>
      <c r="CF66" s="1">
        <f t="shared" si="15"/>
        <v>36</v>
      </c>
      <c r="CG66" s="1">
        <f t="shared" si="15"/>
        <v>30</v>
      </c>
      <c r="CH66" s="1">
        <f>SUM(CB66:CG66)</f>
        <v>114</v>
      </c>
      <c r="CI66" s="15"/>
      <c r="CJ66" s="1">
        <f t="shared" si="15"/>
        <v>0</v>
      </c>
      <c r="CK66" s="1">
        <f t="shared" si="15"/>
        <v>0</v>
      </c>
      <c r="CL66" s="1">
        <f t="shared" si="15"/>
        <v>0</v>
      </c>
      <c r="CM66" s="1">
        <f t="shared" si="15"/>
        <v>0</v>
      </c>
      <c r="CN66" s="1">
        <f t="shared" si="15"/>
        <v>0</v>
      </c>
      <c r="CO66" s="1">
        <f t="shared" si="15"/>
        <v>0</v>
      </c>
      <c r="CP66" s="1">
        <f>SUM(CJ66:CO66)</f>
        <v>0</v>
      </c>
      <c r="CQ66" s="15"/>
      <c r="CR66" s="1">
        <f t="shared" si="15"/>
        <v>16</v>
      </c>
      <c r="CS66" s="1">
        <f t="shared" si="15"/>
        <v>35</v>
      </c>
      <c r="CT66" s="1">
        <f t="shared" si="15"/>
        <v>4</v>
      </c>
      <c r="CU66" s="1">
        <f t="shared" si="15"/>
        <v>1</v>
      </c>
      <c r="CV66" s="1">
        <f t="shared" si="15"/>
        <v>2</v>
      </c>
      <c r="CW66" s="1">
        <f t="shared" si="15"/>
        <v>0</v>
      </c>
      <c r="CX66" s="1">
        <f>SUM(CR66:CW66)</f>
        <v>58</v>
      </c>
      <c r="CY66" s="65"/>
    </row>
    <row r="67" spans="1:103" x14ac:dyDescent="0.2">
      <c r="A67" s="71" t="s">
        <v>144</v>
      </c>
      <c r="B67" s="56" t="s">
        <v>210</v>
      </c>
      <c r="C67" s="31" t="s">
        <v>145</v>
      </c>
      <c r="D67" s="31">
        <v>1</v>
      </c>
      <c r="E67" s="32">
        <v>120</v>
      </c>
      <c r="F67" s="8">
        <v>3</v>
      </c>
      <c r="G67" s="8">
        <v>8</v>
      </c>
      <c r="H67" s="8">
        <v>13</v>
      </c>
      <c r="I67" s="8">
        <v>21</v>
      </c>
      <c r="J67" s="8">
        <v>9</v>
      </c>
      <c r="K67" s="8">
        <v>19</v>
      </c>
      <c r="L67" s="8">
        <v>2</v>
      </c>
      <c r="M67" s="8">
        <v>20</v>
      </c>
      <c r="N67" s="9">
        <v>27</v>
      </c>
      <c r="O67" s="9">
        <v>68</v>
      </c>
      <c r="P67" s="9">
        <v>95</v>
      </c>
      <c r="Q67" s="35">
        <v>13.894736842105264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10">
        <v>0</v>
      </c>
      <c r="AB67" s="42">
        <v>1</v>
      </c>
      <c r="AD67" s="8">
        <v>0</v>
      </c>
      <c r="AE67" s="8">
        <v>0</v>
      </c>
      <c r="AF67" s="8">
        <v>0</v>
      </c>
      <c r="AG67" s="8">
        <v>0</v>
      </c>
      <c r="AH67" s="8">
        <v>60</v>
      </c>
      <c r="AI67" s="8">
        <v>20</v>
      </c>
      <c r="AJ67" s="8">
        <v>6</v>
      </c>
      <c r="AK67" s="8">
        <v>0</v>
      </c>
      <c r="AL67" s="8">
        <v>0</v>
      </c>
      <c r="AN67" s="11">
        <v>0</v>
      </c>
      <c r="AO67" s="11">
        <v>0</v>
      </c>
      <c r="AP67" s="11">
        <v>0</v>
      </c>
      <c r="AQ67" s="47">
        <v>0</v>
      </c>
      <c r="AR67" s="16">
        <f>SUM(AN67:AQ67)</f>
        <v>0</v>
      </c>
      <c r="AT67" s="11">
        <v>0</v>
      </c>
      <c r="AU67" s="11">
        <v>0</v>
      </c>
      <c r="AV67" s="11">
        <v>0</v>
      </c>
      <c r="AW67" s="11">
        <v>0</v>
      </c>
      <c r="AY67" s="11">
        <v>95</v>
      </c>
      <c r="AZ67" s="10">
        <v>0</v>
      </c>
      <c r="BA67" s="10">
        <v>0</v>
      </c>
      <c r="BB67" s="10"/>
      <c r="BC67" s="8">
        <v>78</v>
      </c>
      <c r="BD67" s="8">
        <v>69</v>
      </c>
      <c r="BE67" s="8">
        <v>8</v>
      </c>
      <c r="BF67" s="8">
        <v>32</v>
      </c>
      <c r="BG67" s="8">
        <v>95</v>
      </c>
      <c r="BH67" s="8">
        <v>0</v>
      </c>
      <c r="BI67" s="8">
        <v>0</v>
      </c>
      <c r="BJ67" s="8">
        <v>5</v>
      </c>
      <c r="BL67" s="12">
        <v>4</v>
      </c>
      <c r="BM67" s="12">
        <v>5</v>
      </c>
      <c r="BN67" s="12">
        <v>2</v>
      </c>
      <c r="BO67" s="12">
        <v>0</v>
      </c>
      <c r="BP67" s="12">
        <v>3</v>
      </c>
      <c r="BQ67" s="12">
        <v>0</v>
      </c>
      <c r="BR67" s="3">
        <v>14</v>
      </c>
      <c r="BT67" s="12">
        <v>13</v>
      </c>
      <c r="BU67" s="12">
        <v>2</v>
      </c>
      <c r="BV67" s="12">
        <v>0</v>
      </c>
      <c r="BW67" s="12">
        <v>0</v>
      </c>
      <c r="BX67" s="12">
        <v>1</v>
      </c>
      <c r="BY67" s="12">
        <v>5</v>
      </c>
      <c r="BZ67" s="3">
        <v>21</v>
      </c>
      <c r="CB67" s="12">
        <v>11</v>
      </c>
      <c r="CC67" s="12">
        <v>0</v>
      </c>
      <c r="CD67" s="12">
        <v>7</v>
      </c>
      <c r="CE67" s="12">
        <v>2</v>
      </c>
      <c r="CF67" s="12">
        <v>10</v>
      </c>
      <c r="CG67" s="12">
        <v>20</v>
      </c>
      <c r="CH67" s="3">
        <v>50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3">
        <v>0</v>
      </c>
      <c r="CR67" s="12">
        <v>2</v>
      </c>
      <c r="CS67" s="12">
        <v>6</v>
      </c>
      <c r="CT67" s="12">
        <v>0</v>
      </c>
      <c r="CU67" s="12">
        <v>0</v>
      </c>
      <c r="CV67" s="12">
        <v>0</v>
      </c>
      <c r="CW67" s="12">
        <v>0</v>
      </c>
      <c r="CX67" s="66">
        <f>SUM(CR67:CW67)</f>
        <v>8</v>
      </c>
      <c r="CY67" s="65"/>
    </row>
    <row r="68" spans="1:103" x14ac:dyDescent="0.2">
      <c r="A68" s="71"/>
      <c r="B68" s="75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2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7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66"/>
      <c r="CY68" s="65"/>
    </row>
    <row r="69" spans="1:103" x14ac:dyDescent="0.2">
      <c r="A69" s="71"/>
      <c r="B69" s="75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2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7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66"/>
      <c r="CY69" s="65"/>
    </row>
    <row r="70" spans="1:103" x14ac:dyDescent="0.2">
      <c r="A70" s="71"/>
      <c r="B70" s="72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2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7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66"/>
      <c r="CY70" s="65"/>
    </row>
    <row r="71" spans="1:103" x14ac:dyDescent="0.2">
      <c r="A71" s="71"/>
      <c r="B71" s="72"/>
      <c r="C71" s="31" t="s">
        <v>201</v>
      </c>
      <c r="D71" s="31">
        <v>1</v>
      </c>
      <c r="E71" s="32">
        <v>110</v>
      </c>
      <c r="F71" s="8">
        <v>3</v>
      </c>
      <c r="G71" s="8">
        <v>9</v>
      </c>
      <c r="H71" s="8">
        <v>19</v>
      </c>
      <c r="I71" s="8">
        <v>36</v>
      </c>
      <c r="J71" s="8">
        <v>16</v>
      </c>
      <c r="K71" s="8">
        <v>23</v>
      </c>
      <c r="L71" s="8">
        <v>3</v>
      </c>
      <c r="M71" s="8">
        <v>9</v>
      </c>
      <c r="N71" s="9">
        <v>41</v>
      </c>
      <c r="O71" s="9">
        <v>77</v>
      </c>
      <c r="P71" s="9">
        <v>118</v>
      </c>
      <c r="Q71" s="35">
        <v>1.5483870967741935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1</v>
      </c>
      <c r="Z71" s="10">
        <v>0</v>
      </c>
      <c r="AA71" s="10">
        <v>0</v>
      </c>
      <c r="AB71" s="42">
        <v>1</v>
      </c>
      <c r="AD71" s="8">
        <v>4</v>
      </c>
      <c r="AE71" s="8">
        <v>0</v>
      </c>
      <c r="AF71" s="8">
        <v>0</v>
      </c>
      <c r="AG71" s="8">
        <v>162</v>
      </c>
      <c r="AH71" s="8">
        <v>226</v>
      </c>
      <c r="AI71" s="8">
        <v>41</v>
      </c>
      <c r="AJ71" s="8">
        <v>0</v>
      </c>
      <c r="AK71" s="8">
        <v>0</v>
      </c>
      <c r="AL71" s="8">
        <v>0</v>
      </c>
      <c r="AN71" s="11">
        <v>0</v>
      </c>
      <c r="AO71" s="11">
        <v>0</v>
      </c>
      <c r="AP71" s="11">
        <v>0</v>
      </c>
      <c r="AQ71" s="47">
        <v>1</v>
      </c>
      <c r="AR71" s="16">
        <f>SUM(AN71:AQ71)</f>
        <v>1</v>
      </c>
      <c r="AT71" s="13">
        <v>1</v>
      </c>
      <c r="AU71" s="11">
        <v>0</v>
      </c>
      <c r="AV71" s="11">
        <v>0</v>
      </c>
      <c r="AW71" s="11">
        <v>0</v>
      </c>
      <c r="AY71" s="11">
        <v>113</v>
      </c>
      <c r="AZ71" s="10">
        <v>3</v>
      </c>
      <c r="BA71" s="10">
        <v>2</v>
      </c>
      <c r="BB71" s="10"/>
      <c r="BC71" s="8">
        <v>87</v>
      </c>
      <c r="BD71" s="8">
        <v>88</v>
      </c>
      <c r="BE71" s="8">
        <v>19</v>
      </c>
      <c r="BF71" s="8">
        <v>0</v>
      </c>
      <c r="BG71" s="8">
        <v>1</v>
      </c>
      <c r="BH71" s="8">
        <v>1</v>
      </c>
      <c r="BI71" s="8">
        <v>0</v>
      </c>
      <c r="BJ71" s="8">
        <v>0</v>
      </c>
      <c r="BL71" s="12">
        <v>7</v>
      </c>
      <c r="BM71" s="12">
        <v>4</v>
      </c>
      <c r="BN71" s="12">
        <v>3</v>
      </c>
      <c r="BO71" s="12">
        <v>0</v>
      </c>
      <c r="BP71" s="12">
        <v>2</v>
      </c>
      <c r="BQ71" s="12">
        <v>0</v>
      </c>
      <c r="BR71" s="3">
        <v>16</v>
      </c>
      <c r="BT71" s="12">
        <v>14</v>
      </c>
      <c r="BU71" s="12">
        <v>4</v>
      </c>
      <c r="BV71" s="12">
        <v>1</v>
      </c>
      <c r="BW71" s="12">
        <v>0</v>
      </c>
      <c r="BX71" s="12">
        <v>1</v>
      </c>
      <c r="BY71" s="12">
        <v>0</v>
      </c>
      <c r="BZ71" s="3">
        <v>20</v>
      </c>
      <c r="CB71" s="12">
        <v>13</v>
      </c>
      <c r="CC71" s="12">
        <v>3</v>
      </c>
      <c r="CD71" s="12">
        <v>8</v>
      </c>
      <c r="CE71" s="12">
        <v>2</v>
      </c>
      <c r="CF71" s="12">
        <v>31</v>
      </c>
      <c r="CG71" s="12">
        <v>19</v>
      </c>
      <c r="CH71" s="3">
        <v>76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3">
        <v>0</v>
      </c>
      <c r="CR71" s="12">
        <v>0</v>
      </c>
      <c r="CS71" s="12">
        <v>6</v>
      </c>
      <c r="CT71" s="12">
        <v>0</v>
      </c>
      <c r="CU71" s="12">
        <v>0</v>
      </c>
      <c r="CV71" s="12">
        <v>0</v>
      </c>
      <c r="CW71" s="12">
        <v>0</v>
      </c>
      <c r="CX71" s="66">
        <f>SUM(CR71:CW71)</f>
        <v>6</v>
      </c>
      <c r="CY71" s="65"/>
    </row>
    <row r="72" spans="1:103" x14ac:dyDescent="0.2">
      <c r="A72" s="71"/>
      <c r="B72" s="75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2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7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66"/>
      <c r="CY72" s="65"/>
    </row>
    <row r="73" spans="1:103" x14ac:dyDescent="0.2">
      <c r="A73" s="71"/>
      <c r="B73" s="75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2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7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66"/>
      <c r="CY73" s="65"/>
    </row>
    <row r="74" spans="1:103" x14ac:dyDescent="0.2">
      <c r="A74" s="71"/>
      <c r="B74" s="76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2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7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66"/>
      <c r="CY74" s="65"/>
    </row>
    <row r="75" spans="1:103" x14ac:dyDescent="0.2">
      <c r="A75" s="71"/>
      <c r="B75" s="77"/>
      <c r="C75" s="33" t="s">
        <v>156</v>
      </c>
      <c r="D75" s="31">
        <v>1</v>
      </c>
      <c r="E75" s="32">
        <v>110</v>
      </c>
      <c r="F75" s="8">
        <v>6</v>
      </c>
      <c r="G75" s="8">
        <v>8</v>
      </c>
      <c r="H75" s="8">
        <v>18</v>
      </c>
      <c r="I75" s="8">
        <v>15</v>
      </c>
      <c r="J75" s="8">
        <v>8</v>
      </c>
      <c r="K75" s="8">
        <v>12</v>
      </c>
      <c r="L75" s="8">
        <v>15</v>
      </c>
      <c r="M75" s="8">
        <v>10</v>
      </c>
      <c r="N75" s="9">
        <v>47</v>
      </c>
      <c r="O75" s="9">
        <v>45</v>
      </c>
      <c r="P75" s="9">
        <v>92</v>
      </c>
      <c r="Q75" s="35">
        <v>8.0666666666666664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42">
        <v>0</v>
      </c>
      <c r="AD75" s="8">
        <v>0</v>
      </c>
      <c r="AE75" s="8">
        <v>0</v>
      </c>
      <c r="AF75" s="8">
        <v>0</v>
      </c>
      <c r="AG75" s="8">
        <v>3</v>
      </c>
      <c r="AH75" s="8">
        <v>118</v>
      </c>
      <c r="AI75" s="8">
        <v>36</v>
      </c>
      <c r="AJ75" s="8">
        <v>0</v>
      </c>
      <c r="AK75" s="8">
        <v>0</v>
      </c>
      <c r="AL75" s="8">
        <v>0</v>
      </c>
      <c r="AN75" s="11">
        <v>0</v>
      </c>
      <c r="AO75" s="11">
        <v>0</v>
      </c>
      <c r="AP75" s="11">
        <v>0</v>
      </c>
      <c r="AQ75" s="47">
        <v>1</v>
      </c>
      <c r="AR75" s="16">
        <f>SUM(AN75:AQ75)</f>
        <v>1</v>
      </c>
      <c r="AT75" s="11">
        <v>1</v>
      </c>
      <c r="AU75" s="11">
        <v>0</v>
      </c>
      <c r="AV75" s="11">
        <v>0</v>
      </c>
      <c r="AW75" s="11">
        <v>0</v>
      </c>
      <c r="AY75" s="11">
        <v>92</v>
      </c>
      <c r="AZ75" s="10">
        <v>0</v>
      </c>
      <c r="BA75" s="10">
        <v>0</v>
      </c>
      <c r="BB75" s="10"/>
      <c r="BC75" s="8">
        <v>92</v>
      </c>
      <c r="BD75" s="8">
        <v>77</v>
      </c>
      <c r="BE75" s="8">
        <v>15</v>
      </c>
      <c r="BF75" s="8">
        <v>18</v>
      </c>
      <c r="BG75" s="8">
        <v>92</v>
      </c>
      <c r="BH75" s="8">
        <v>0</v>
      </c>
      <c r="BI75" s="8">
        <v>0</v>
      </c>
      <c r="BJ75" s="8">
        <v>0</v>
      </c>
      <c r="BL75" s="12">
        <v>3</v>
      </c>
      <c r="BM75" s="12">
        <v>15</v>
      </c>
      <c r="BN75" s="12">
        <v>2</v>
      </c>
      <c r="BO75" s="12">
        <v>0</v>
      </c>
      <c r="BP75" s="12">
        <v>3</v>
      </c>
      <c r="BQ75" s="12">
        <v>0</v>
      </c>
      <c r="BR75" s="3">
        <v>23</v>
      </c>
      <c r="BT75" s="12">
        <v>22</v>
      </c>
      <c r="BU75" s="12">
        <v>17</v>
      </c>
      <c r="BV75" s="12">
        <v>1</v>
      </c>
      <c r="BW75" s="12">
        <v>0</v>
      </c>
      <c r="BX75" s="12">
        <v>0</v>
      </c>
      <c r="BY75" s="12">
        <v>4</v>
      </c>
      <c r="BZ75" s="3">
        <v>44</v>
      </c>
      <c r="CB75" s="12">
        <v>0</v>
      </c>
      <c r="CC75" s="12">
        <v>1</v>
      </c>
      <c r="CD75" s="12">
        <v>10</v>
      </c>
      <c r="CE75" s="12">
        <v>3</v>
      </c>
      <c r="CF75" s="12">
        <v>12</v>
      </c>
      <c r="CG75" s="12">
        <v>12</v>
      </c>
      <c r="CH75" s="3">
        <v>38</v>
      </c>
      <c r="CJ75" s="12">
        <v>0</v>
      </c>
      <c r="CK75" s="12">
        <v>0</v>
      </c>
      <c r="CL75" s="12">
        <v>0</v>
      </c>
      <c r="CM75" s="12">
        <v>0</v>
      </c>
      <c r="CN75" s="12">
        <v>0</v>
      </c>
      <c r="CO75" s="12">
        <v>0</v>
      </c>
      <c r="CP75" s="3">
        <v>0</v>
      </c>
      <c r="CR75" s="12">
        <v>0</v>
      </c>
      <c r="CS75" s="12">
        <v>11</v>
      </c>
      <c r="CT75" s="12">
        <v>0</v>
      </c>
      <c r="CU75" s="12">
        <v>0</v>
      </c>
      <c r="CV75" s="12">
        <v>1</v>
      </c>
      <c r="CW75" s="12">
        <v>0</v>
      </c>
      <c r="CX75" s="66">
        <f>SUM(CR75:CW75)</f>
        <v>12</v>
      </c>
      <c r="CY75" s="65"/>
    </row>
    <row r="76" spans="1:103" x14ac:dyDescent="0.2">
      <c r="A76" s="71"/>
      <c r="B76" s="77"/>
      <c r="C76" s="13" t="s">
        <v>157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5"/>
      <c r="S76" s="10"/>
      <c r="T76" s="10"/>
      <c r="U76" s="10"/>
      <c r="V76" s="10"/>
      <c r="W76" s="10"/>
      <c r="X76" s="10"/>
      <c r="Y76" s="10"/>
      <c r="Z76" s="10"/>
      <c r="AA76" s="10"/>
      <c r="AB76" s="42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7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66"/>
      <c r="CY76" s="65"/>
    </row>
    <row r="77" spans="1:103" x14ac:dyDescent="0.2">
      <c r="A77" s="71"/>
      <c r="B77" s="78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2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7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66"/>
      <c r="CY77" s="65"/>
    </row>
    <row r="78" spans="1:103" x14ac:dyDescent="0.2">
      <c r="A78" s="71"/>
      <c r="B78" s="79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2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7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66"/>
      <c r="CY78" s="65"/>
    </row>
    <row r="79" spans="1:103" x14ac:dyDescent="0.2">
      <c r="A79" s="71"/>
      <c r="B79" s="79"/>
      <c r="C79" s="33" t="s">
        <v>161</v>
      </c>
      <c r="D79" s="31">
        <v>1</v>
      </c>
      <c r="E79" s="32">
        <v>110</v>
      </c>
      <c r="F79" s="8">
        <v>1</v>
      </c>
      <c r="G79" s="8">
        <v>6</v>
      </c>
      <c r="H79" s="8">
        <v>16</v>
      </c>
      <c r="I79" s="8">
        <v>22</v>
      </c>
      <c r="J79" s="8">
        <v>16</v>
      </c>
      <c r="K79" s="8">
        <v>14</v>
      </c>
      <c r="L79" s="8">
        <v>6</v>
      </c>
      <c r="M79" s="8">
        <v>22</v>
      </c>
      <c r="N79" s="9">
        <v>39</v>
      </c>
      <c r="O79" s="9">
        <v>64</v>
      </c>
      <c r="P79" s="9">
        <v>103</v>
      </c>
      <c r="Q79" s="35">
        <v>2.6153846153846154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1</v>
      </c>
      <c r="Z79" s="10">
        <v>0</v>
      </c>
      <c r="AA79" s="10">
        <v>2</v>
      </c>
      <c r="AB79" s="42">
        <v>3</v>
      </c>
      <c r="AD79" s="8">
        <v>19</v>
      </c>
      <c r="AE79" s="8">
        <v>0</v>
      </c>
      <c r="AF79" s="8">
        <v>0</v>
      </c>
      <c r="AG79" s="8">
        <v>16</v>
      </c>
      <c r="AH79" s="8">
        <v>17</v>
      </c>
      <c r="AI79" s="8">
        <v>53</v>
      </c>
      <c r="AJ79" s="8">
        <v>0</v>
      </c>
      <c r="AK79" s="8">
        <v>0</v>
      </c>
      <c r="AL79" s="8">
        <v>0</v>
      </c>
      <c r="AN79" s="11">
        <v>5</v>
      </c>
      <c r="AO79" s="11">
        <v>0</v>
      </c>
      <c r="AP79" s="11">
        <v>0</v>
      </c>
      <c r="AQ79" s="47">
        <v>0</v>
      </c>
      <c r="AR79" s="16">
        <f>SUM(AN79:AQ79)</f>
        <v>5</v>
      </c>
      <c r="AT79" s="11">
        <v>0</v>
      </c>
      <c r="AU79" s="11">
        <v>0</v>
      </c>
      <c r="AV79" s="11">
        <v>1</v>
      </c>
      <c r="AW79" s="11">
        <v>4</v>
      </c>
      <c r="AY79" s="11">
        <v>5</v>
      </c>
      <c r="AZ79" s="10">
        <v>0</v>
      </c>
      <c r="BA79" s="10">
        <v>0</v>
      </c>
      <c r="BB79" s="10"/>
      <c r="BC79" s="8">
        <v>70</v>
      </c>
      <c r="BD79" s="8">
        <v>70</v>
      </c>
      <c r="BE79" s="8">
        <v>9</v>
      </c>
      <c r="BF79" s="8">
        <v>0</v>
      </c>
      <c r="BG79" s="8">
        <v>5</v>
      </c>
      <c r="BH79" s="8">
        <v>0</v>
      </c>
      <c r="BI79" s="8">
        <v>0</v>
      </c>
      <c r="BJ79" s="8">
        <v>0</v>
      </c>
      <c r="BL79" s="12">
        <v>8</v>
      </c>
      <c r="BM79" s="12">
        <v>11</v>
      </c>
      <c r="BN79" s="12">
        <v>4</v>
      </c>
      <c r="BO79" s="12">
        <v>3</v>
      </c>
      <c r="BP79" s="12">
        <v>3</v>
      </c>
      <c r="BQ79" s="12">
        <v>0</v>
      </c>
      <c r="BR79" s="3">
        <v>29</v>
      </c>
      <c r="BT79" s="12">
        <v>22</v>
      </c>
      <c r="BU79" s="12">
        <v>31</v>
      </c>
      <c r="BV79" s="12">
        <v>8</v>
      </c>
      <c r="BW79" s="12">
        <v>0</v>
      </c>
      <c r="BX79" s="12">
        <v>5</v>
      </c>
      <c r="BY79" s="12">
        <v>2</v>
      </c>
      <c r="BZ79" s="3">
        <v>68</v>
      </c>
      <c r="CB79" s="12">
        <v>10</v>
      </c>
      <c r="CC79" s="12">
        <v>0</v>
      </c>
      <c r="CD79" s="12">
        <v>13</v>
      </c>
      <c r="CE79" s="12">
        <v>7</v>
      </c>
      <c r="CF79" s="12">
        <v>15</v>
      </c>
      <c r="CG79" s="12">
        <v>25</v>
      </c>
      <c r="CH79" s="3">
        <v>70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1</v>
      </c>
      <c r="CP79" s="3">
        <v>1</v>
      </c>
      <c r="CR79" s="12">
        <v>5</v>
      </c>
      <c r="CS79" s="12">
        <v>22</v>
      </c>
      <c r="CT79" s="12">
        <v>2</v>
      </c>
      <c r="CU79" s="12">
        <v>0</v>
      </c>
      <c r="CV79" s="12">
        <v>2</v>
      </c>
      <c r="CW79" s="12">
        <v>0</v>
      </c>
      <c r="CX79" s="66">
        <f>SUM(CR79:CW79)</f>
        <v>31</v>
      </c>
      <c r="CY79" s="65"/>
    </row>
    <row r="80" spans="1:103" x14ac:dyDescent="0.2">
      <c r="A80" s="71"/>
      <c r="B80" s="79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2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7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66"/>
      <c r="CY80" s="65"/>
    </row>
    <row r="81" spans="1:103" x14ac:dyDescent="0.2">
      <c r="A81" s="71"/>
      <c r="B81" s="79" t="s">
        <v>208</v>
      </c>
      <c r="C81" s="68" t="s">
        <v>163</v>
      </c>
      <c r="D81" s="60">
        <v>1</v>
      </c>
      <c r="E81" s="61">
        <v>110</v>
      </c>
      <c r="F81" s="8">
        <v>8</v>
      </c>
      <c r="G81" s="8">
        <v>15</v>
      </c>
      <c r="H81" s="8">
        <v>35</v>
      </c>
      <c r="I81" s="8">
        <v>30</v>
      </c>
      <c r="J81" s="8">
        <v>10</v>
      </c>
      <c r="K81" s="8">
        <v>19</v>
      </c>
      <c r="L81" s="8">
        <v>2</v>
      </c>
      <c r="M81" s="8">
        <v>10</v>
      </c>
      <c r="N81" s="9">
        <f t="shared" ref="N81" si="16">SUM(F81+H81+J81+L81)</f>
        <v>55</v>
      </c>
      <c r="O81" s="9">
        <f t="shared" ref="O81" si="17">SUM(G81+I81+K81+M81)</f>
        <v>74</v>
      </c>
      <c r="P81" s="9">
        <f>SUM(N81:O81)</f>
        <v>129</v>
      </c>
      <c r="Q81" s="35">
        <v>7.5</v>
      </c>
      <c r="S81" s="10">
        <v>0</v>
      </c>
      <c r="T81" s="10">
        <v>0</v>
      </c>
      <c r="U81" s="10">
        <v>0</v>
      </c>
      <c r="V81" s="10">
        <v>1</v>
      </c>
      <c r="W81" s="10">
        <v>0</v>
      </c>
      <c r="X81" s="10">
        <v>0</v>
      </c>
      <c r="Y81" s="10">
        <v>5</v>
      </c>
      <c r="Z81" s="10">
        <v>0</v>
      </c>
      <c r="AA81" s="10">
        <v>4</v>
      </c>
      <c r="AB81" s="42">
        <f>SUM(S81:AA81)</f>
        <v>10</v>
      </c>
      <c r="AD81" s="8">
        <v>1</v>
      </c>
      <c r="AE81" s="8">
        <v>61</v>
      </c>
      <c r="AF81" s="8">
        <v>63</v>
      </c>
      <c r="AG81" s="8">
        <v>68</v>
      </c>
      <c r="AH81" s="8">
        <v>68</v>
      </c>
      <c r="AI81" s="8">
        <v>36</v>
      </c>
      <c r="AJ81" s="8">
        <v>0</v>
      </c>
      <c r="AK81" s="8">
        <v>0</v>
      </c>
      <c r="AL81" s="8">
        <v>0</v>
      </c>
      <c r="AN81" s="11">
        <v>1</v>
      </c>
      <c r="AO81" s="11">
        <v>1</v>
      </c>
      <c r="AP81" s="11">
        <v>0</v>
      </c>
      <c r="AQ81" s="47">
        <v>3</v>
      </c>
      <c r="AR81" s="16">
        <f>SUM(AN81:AQ81)</f>
        <v>5</v>
      </c>
      <c r="AT81" s="11">
        <v>3</v>
      </c>
      <c r="AU81" s="11">
        <v>0</v>
      </c>
      <c r="AV81" s="11">
        <v>1</v>
      </c>
      <c r="AW81" s="11">
        <v>1</v>
      </c>
      <c r="AY81" s="11">
        <v>91</v>
      </c>
      <c r="AZ81" s="10">
        <v>38</v>
      </c>
      <c r="BA81" s="10">
        <v>0</v>
      </c>
      <c r="BB81" s="10"/>
      <c r="BC81" s="8">
        <v>104</v>
      </c>
      <c r="BD81" s="8">
        <v>84</v>
      </c>
      <c r="BE81" s="8">
        <v>36</v>
      </c>
      <c r="BF81" s="8">
        <v>1</v>
      </c>
      <c r="BG81" s="8">
        <v>91</v>
      </c>
      <c r="BH81" s="8">
        <v>0</v>
      </c>
      <c r="BI81" s="8">
        <v>0</v>
      </c>
      <c r="BJ81" s="8">
        <v>0</v>
      </c>
      <c r="BL81" s="12">
        <v>15</v>
      </c>
      <c r="BM81" s="12">
        <v>22</v>
      </c>
      <c r="BN81" s="12">
        <v>19</v>
      </c>
      <c r="BO81" s="12">
        <v>3</v>
      </c>
      <c r="BP81" s="12">
        <v>10</v>
      </c>
      <c r="BQ81" s="12">
        <v>8</v>
      </c>
      <c r="BR81" s="3">
        <f>SUM(BL81:BQ81)</f>
        <v>77</v>
      </c>
      <c r="BT81" s="12">
        <v>24</v>
      </c>
      <c r="BU81" s="12">
        <v>36</v>
      </c>
      <c r="BV81" s="12">
        <v>30</v>
      </c>
      <c r="BW81" s="12">
        <v>10</v>
      </c>
      <c r="BX81" s="12">
        <v>14</v>
      </c>
      <c r="BY81" s="12">
        <v>29</v>
      </c>
      <c r="BZ81" s="3">
        <f>SUM(BT81:BY81)</f>
        <v>143</v>
      </c>
      <c r="CB81" s="12">
        <v>19</v>
      </c>
      <c r="CC81" s="12">
        <v>8</v>
      </c>
      <c r="CD81" s="12">
        <v>26</v>
      </c>
      <c r="CE81" s="12">
        <v>0</v>
      </c>
      <c r="CF81" s="12">
        <v>6</v>
      </c>
      <c r="CG81" s="12">
        <v>18</v>
      </c>
      <c r="CH81" s="3">
        <f>SUM(CB81:CG81)</f>
        <v>77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2</v>
      </c>
      <c r="CP81" s="3">
        <f>SUM(CJ81:CO81)</f>
        <v>2</v>
      </c>
      <c r="CR81" s="12">
        <v>12</v>
      </c>
      <c r="CS81" s="12">
        <v>21</v>
      </c>
      <c r="CT81" s="12">
        <v>9</v>
      </c>
      <c r="CU81" s="12">
        <v>0</v>
      </c>
      <c r="CV81" s="12">
        <v>3</v>
      </c>
      <c r="CW81" s="12">
        <v>1</v>
      </c>
      <c r="CX81" s="66">
        <f>SUM(CR81:CW81)</f>
        <v>46</v>
      </c>
      <c r="CY81" s="65"/>
    </row>
    <row r="82" spans="1:103" x14ac:dyDescent="0.2">
      <c r="A82" s="71"/>
      <c r="B82" s="79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2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7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66"/>
      <c r="CY82" s="65"/>
    </row>
    <row r="83" spans="1:103" x14ac:dyDescent="0.2">
      <c r="A83" s="71"/>
      <c r="B83" s="79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2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7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66"/>
      <c r="CY83" s="65"/>
    </row>
    <row r="84" spans="1:103" x14ac:dyDescent="0.2">
      <c r="A84" s="71" t="s">
        <v>81</v>
      </c>
      <c r="B84" s="70"/>
      <c r="C84" s="73"/>
      <c r="D84" s="1">
        <f>SUM(D67:D83)</f>
        <v>5</v>
      </c>
      <c r="E84" s="4">
        <f>SUM(E67:E83)</f>
        <v>560</v>
      </c>
      <c r="F84" s="1">
        <f t="shared" ref="F84:BQ84" si="18">SUM(F67:F83)</f>
        <v>21</v>
      </c>
      <c r="G84" s="1">
        <f t="shared" si="18"/>
        <v>46</v>
      </c>
      <c r="H84" s="1">
        <f t="shared" si="18"/>
        <v>101</v>
      </c>
      <c r="I84" s="1">
        <f t="shared" si="18"/>
        <v>124</v>
      </c>
      <c r="J84" s="1">
        <f t="shared" si="18"/>
        <v>59</v>
      </c>
      <c r="K84" s="1">
        <f t="shared" si="18"/>
        <v>87</v>
      </c>
      <c r="L84" s="1">
        <f t="shared" si="18"/>
        <v>28</v>
      </c>
      <c r="M84" s="1">
        <f t="shared" si="18"/>
        <v>71</v>
      </c>
      <c r="N84" s="1">
        <f t="shared" si="18"/>
        <v>209</v>
      </c>
      <c r="O84" s="1">
        <f t="shared" si="18"/>
        <v>328</v>
      </c>
      <c r="P84" s="1">
        <f t="shared" si="18"/>
        <v>537</v>
      </c>
      <c r="Q84" s="37">
        <f t="shared" si="18"/>
        <v>33.625175220930743</v>
      </c>
      <c r="R84" s="15"/>
      <c r="S84" s="1">
        <f t="shared" si="18"/>
        <v>0</v>
      </c>
      <c r="T84" s="1">
        <f t="shared" si="18"/>
        <v>0</v>
      </c>
      <c r="U84" s="1">
        <f t="shared" si="18"/>
        <v>0</v>
      </c>
      <c r="V84" s="1">
        <f t="shared" si="18"/>
        <v>1</v>
      </c>
      <c r="W84" s="1">
        <f t="shared" si="18"/>
        <v>0</v>
      </c>
      <c r="X84" s="1">
        <f t="shared" si="18"/>
        <v>0</v>
      </c>
      <c r="Y84" s="1">
        <f t="shared" si="18"/>
        <v>8</v>
      </c>
      <c r="Z84" s="1">
        <f t="shared" si="18"/>
        <v>0</v>
      </c>
      <c r="AA84" s="1">
        <f t="shared" si="18"/>
        <v>6</v>
      </c>
      <c r="AB84" s="44">
        <f>SUM(S84:AA84)</f>
        <v>15</v>
      </c>
      <c r="AC84" s="15"/>
      <c r="AD84" s="1">
        <f t="shared" ref="AD84:AL84" si="19">SUM(AD68:AD83)</f>
        <v>24</v>
      </c>
      <c r="AE84" s="1">
        <f t="shared" si="19"/>
        <v>61</v>
      </c>
      <c r="AF84" s="1">
        <f t="shared" si="19"/>
        <v>63</v>
      </c>
      <c r="AG84" s="1">
        <f t="shared" si="19"/>
        <v>249</v>
      </c>
      <c r="AH84" s="1">
        <f t="shared" si="19"/>
        <v>429</v>
      </c>
      <c r="AI84" s="1">
        <f t="shared" si="19"/>
        <v>166</v>
      </c>
      <c r="AJ84" s="1">
        <f t="shared" si="19"/>
        <v>0</v>
      </c>
      <c r="AK84" s="1">
        <f t="shared" si="19"/>
        <v>0</v>
      </c>
      <c r="AL84" s="1">
        <f t="shared" si="19"/>
        <v>0</v>
      </c>
      <c r="AM84" s="15"/>
      <c r="AN84" s="1">
        <f t="shared" ref="AN84:AQ84" si="20">SUM(AN68:AN83)</f>
        <v>6</v>
      </c>
      <c r="AO84" s="1">
        <f t="shared" si="20"/>
        <v>1</v>
      </c>
      <c r="AP84" s="1">
        <f t="shared" si="20"/>
        <v>0</v>
      </c>
      <c r="AQ84" s="1">
        <f t="shared" si="20"/>
        <v>5</v>
      </c>
      <c r="AR84" s="4">
        <f>SUM(AR68:AR83)</f>
        <v>12</v>
      </c>
      <c r="AS84" s="51"/>
      <c r="AT84" s="1">
        <f t="shared" si="18"/>
        <v>5</v>
      </c>
      <c r="AU84" s="1">
        <f t="shared" si="18"/>
        <v>0</v>
      </c>
      <c r="AV84" s="1">
        <f t="shared" si="18"/>
        <v>2</v>
      </c>
      <c r="AW84" s="1">
        <f t="shared" si="18"/>
        <v>5</v>
      </c>
      <c r="AX84" s="15"/>
      <c r="AY84" s="1">
        <f t="shared" si="18"/>
        <v>396</v>
      </c>
      <c r="AZ84" s="1">
        <f t="shared" si="18"/>
        <v>41</v>
      </c>
      <c r="BA84" s="1">
        <f t="shared" si="18"/>
        <v>2</v>
      </c>
      <c r="BB84" s="1"/>
      <c r="BC84" s="1">
        <f t="shared" si="18"/>
        <v>431</v>
      </c>
      <c r="BD84" s="1">
        <f t="shared" si="18"/>
        <v>388</v>
      </c>
      <c r="BE84" s="1">
        <f t="shared" si="18"/>
        <v>87</v>
      </c>
      <c r="BF84" s="1">
        <f t="shared" si="18"/>
        <v>51</v>
      </c>
      <c r="BG84" s="1">
        <f t="shared" si="18"/>
        <v>284</v>
      </c>
      <c r="BH84" s="1">
        <f t="shared" si="18"/>
        <v>1</v>
      </c>
      <c r="BI84" s="1">
        <f t="shared" si="18"/>
        <v>0</v>
      </c>
      <c r="BJ84" s="1">
        <f t="shared" si="18"/>
        <v>5</v>
      </c>
      <c r="BK84" s="15"/>
      <c r="BL84" s="1">
        <f t="shared" si="18"/>
        <v>37</v>
      </c>
      <c r="BM84" s="1">
        <f t="shared" si="18"/>
        <v>57</v>
      </c>
      <c r="BN84" s="1">
        <f t="shared" si="18"/>
        <v>30</v>
      </c>
      <c r="BO84" s="1">
        <f t="shared" si="18"/>
        <v>6</v>
      </c>
      <c r="BP84" s="1">
        <f t="shared" si="18"/>
        <v>21</v>
      </c>
      <c r="BQ84" s="1">
        <f t="shared" si="18"/>
        <v>8</v>
      </c>
      <c r="BR84" s="1">
        <f t="shared" ref="BR84:CW84" si="21">SUM(BR67:BR83)</f>
        <v>159</v>
      </c>
      <c r="BS84" s="15"/>
      <c r="BT84" s="1">
        <f t="shared" si="21"/>
        <v>95</v>
      </c>
      <c r="BU84" s="1">
        <f t="shared" si="21"/>
        <v>90</v>
      </c>
      <c r="BV84" s="1">
        <f t="shared" si="21"/>
        <v>40</v>
      </c>
      <c r="BW84" s="1">
        <f t="shared" si="21"/>
        <v>10</v>
      </c>
      <c r="BX84" s="1">
        <f t="shared" si="21"/>
        <v>21</v>
      </c>
      <c r="BY84" s="1">
        <f t="shared" si="21"/>
        <v>40</v>
      </c>
      <c r="BZ84" s="1">
        <f>SUM(BT84:BY84)</f>
        <v>296</v>
      </c>
      <c r="CA84" s="15"/>
      <c r="CB84" s="1">
        <f t="shared" si="21"/>
        <v>53</v>
      </c>
      <c r="CC84" s="1">
        <f t="shared" si="21"/>
        <v>12</v>
      </c>
      <c r="CD84" s="1">
        <f t="shared" si="21"/>
        <v>64</v>
      </c>
      <c r="CE84" s="1">
        <f t="shared" si="21"/>
        <v>14</v>
      </c>
      <c r="CF84" s="1">
        <f t="shared" si="21"/>
        <v>74</v>
      </c>
      <c r="CG84" s="1">
        <f t="shared" si="21"/>
        <v>94</v>
      </c>
      <c r="CH84" s="1">
        <f>SUM(CB84:CG84)</f>
        <v>311</v>
      </c>
      <c r="CI84" s="15"/>
      <c r="CJ84" s="1">
        <f t="shared" si="21"/>
        <v>0</v>
      </c>
      <c r="CK84" s="1">
        <f t="shared" si="21"/>
        <v>0</v>
      </c>
      <c r="CL84" s="1">
        <f t="shared" si="21"/>
        <v>0</v>
      </c>
      <c r="CM84" s="1">
        <f t="shared" si="21"/>
        <v>0</v>
      </c>
      <c r="CN84" s="1">
        <f t="shared" si="21"/>
        <v>0</v>
      </c>
      <c r="CO84" s="1">
        <f t="shared" si="21"/>
        <v>3</v>
      </c>
      <c r="CP84" s="1">
        <f>SUM(CJ84:CO84)</f>
        <v>3</v>
      </c>
      <c r="CQ84" s="15"/>
      <c r="CR84" s="1">
        <f t="shared" si="21"/>
        <v>19</v>
      </c>
      <c r="CS84" s="1">
        <f t="shared" si="21"/>
        <v>66</v>
      </c>
      <c r="CT84" s="1">
        <f t="shared" si="21"/>
        <v>11</v>
      </c>
      <c r="CU84" s="1">
        <f t="shared" si="21"/>
        <v>0</v>
      </c>
      <c r="CV84" s="1">
        <f t="shared" si="21"/>
        <v>6</v>
      </c>
      <c r="CW84" s="1">
        <f t="shared" si="21"/>
        <v>1</v>
      </c>
      <c r="CX84" s="1">
        <f>SUM(CR84:CW84)</f>
        <v>103</v>
      </c>
      <c r="CY84" s="65"/>
    </row>
    <row r="85" spans="1:103" x14ac:dyDescent="0.2">
      <c r="A85" s="71" t="s">
        <v>166</v>
      </c>
      <c r="B85" s="74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2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7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66"/>
      <c r="CY85" s="65"/>
    </row>
    <row r="86" spans="1:103" x14ac:dyDescent="0.2">
      <c r="A86" s="71"/>
      <c r="B86" s="74"/>
      <c r="C86" s="33" t="s">
        <v>169</v>
      </c>
      <c r="D86" s="31">
        <v>1</v>
      </c>
      <c r="E86" s="32">
        <v>80</v>
      </c>
      <c r="F86" s="8">
        <v>4</v>
      </c>
      <c r="G86" s="8">
        <v>10</v>
      </c>
      <c r="H86" s="8">
        <v>26</v>
      </c>
      <c r="I86" s="8">
        <v>28</v>
      </c>
      <c r="J86" s="8">
        <v>11</v>
      </c>
      <c r="K86" s="8">
        <v>28</v>
      </c>
      <c r="L86" s="8">
        <v>7</v>
      </c>
      <c r="M86" s="8">
        <v>14</v>
      </c>
      <c r="N86" s="9">
        <v>48</v>
      </c>
      <c r="O86" s="9">
        <v>80</v>
      </c>
      <c r="P86" s="9">
        <v>128</v>
      </c>
      <c r="Q86" s="35">
        <v>7.1764705882352944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42">
        <v>1</v>
      </c>
      <c r="AD86" s="8">
        <v>0</v>
      </c>
      <c r="AE86" s="8">
        <v>0</v>
      </c>
      <c r="AF86" s="8">
        <v>0</v>
      </c>
      <c r="AG86" s="8">
        <v>0</v>
      </c>
      <c r="AH86" s="8">
        <v>122</v>
      </c>
      <c r="AI86" s="8">
        <v>60</v>
      </c>
      <c r="AJ86" s="8">
        <v>0</v>
      </c>
      <c r="AK86" s="8">
        <v>0</v>
      </c>
      <c r="AL86" s="8">
        <v>0</v>
      </c>
      <c r="AN86" s="11">
        <v>0</v>
      </c>
      <c r="AO86" s="11">
        <v>0</v>
      </c>
      <c r="AP86" s="11">
        <v>0</v>
      </c>
      <c r="AQ86" s="47">
        <v>0</v>
      </c>
      <c r="AR86" s="16">
        <f>SUM(AN86:AQ86)</f>
        <v>0</v>
      </c>
      <c r="AT86" s="11">
        <v>0</v>
      </c>
      <c r="AU86" s="11">
        <v>0</v>
      </c>
      <c r="AV86" s="11">
        <v>0</v>
      </c>
      <c r="AW86" s="11">
        <v>0</v>
      </c>
      <c r="AY86" s="11">
        <v>128</v>
      </c>
      <c r="AZ86" s="10">
        <v>0</v>
      </c>
      <c r="BA86" s="10">
        <v>0</v>
      </c>
      <c r="BB86" s="10"/>
      <c r="BC86" s="8">
        <v>116</v>
      </c>
      <c r="BD86" s="8">
        <v>116</v>
      </c>
      <c r="BE86" s="8">
        <v>10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L86" s="12">
        <v>10</v>
      </c>
      <c r="BM86" s="12">
        <v>9</v>
      </c>
      <c r="BN86" s="12">
        <v>2</v>
      </c>
      <c r="BO86" s="12">
        <v>0</v>
      </c>
      <c r="BP86" s="12">
        <v>2</v>
      </c>
      <c r="BQ86" s="12">
        <v>3</v>
      </c>
      <c r="BR86" s="3">
        <v>26</v>
      </c>
      <c r="BT86" s="12">
        <v>17</v>
      </c>
      <c r="BU86" s="12">
        <v>6</v>
      </c>
      <c r="BV86" s="12">
        <v>3</v>
      </c>
      <c r="BW86" s="12">
        <v>0</v>
      </c>
      <c r="BX86" s="12">
        <v>2</v>
      </c>
      <c r="BY86" s="12">
        <v>4</v>
      </c>
      <c r="BZ86" s="3">
        <v>32</v>
      </c>
      <c r="CB86" s="12">
        <v>22</v>
      </c>
      <c r="CC86" s="12">
        <v>2</v>
      </c>
      <c r="CD86" s="12">
        <v>12</v>
      </c>
      <c r="CE86" s="12">
        <v>3</v>
      </c>
      <c r="CF86" s="12">
        <v>16</v>
      </c>
      <c r="CG86" s="12">
        <v>29</v>
      </c>
      <c r="CH86" s="3">
        <v>84</v>
      </c>
      <c r="CJ86" s="12">
        <v>2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3">
        <v>2</v>
      </c>
      <c r="CR86" s="12">
        <v>3</v>
      </c>
      <c r="CS86" s="12">
        <v>2</v>
      </c>
      <c r="CT86" s="12">
        <v>0</v>
      </c>
      <c r="CU86" s="12">
        <v>0</v>
      </c>
      <c r="CV86" s="12">
        <v>1</v>
      </c>
      <c r="CW86" s="12">
        <v>0</v>
      </c>
      <c r="CX86" s="66">
        <f>SUM(CR86:CW86)</f>
        <v>6</v>
      </c>
      <c r="CY86" s="65"/>
    </row>
    <row r="87" spans="1:103" x14ac:dyDescent="0.2">
      <c r="A87" s="71"/>
      <c r="B87" s="74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2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7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66"/>
      <c r="CY87" s="65"/>
    </row>
    <row r="88" spans="1:103" x14ac:dyDescent="0.2">
      <c r="A88" s="71"/>
      <c r="B88" s="45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2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7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66"/>
      <c r="CY88" s="65"/>
    </row>
    <row r="89" spans="1:103" x14ac:dyDescent="0.2">
      <c r="A89" s="71"/>
      <c r="B89" s="72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2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7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66"/>
      <c r="CY89" s="65"/>
    </row>
    <row r="90" spans="1:103" x14ac:dyDescent="0.2">
      <c r="A90" s="71"/>
      <c r="B90" s="72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2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7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66"/>
      <c r="CY90" s="65"/>
    </row>
    <row r="91" spans="1:103" x14ac:dyDescent="0.2">
      <c r="A91" s="71"/>
      <c r="B91" s="72"/>
      <c r="C91" s="31" t="s">
        <v>200</v>
      </c>
      <c r="D91" s="31">
        <v>1</v>
      </c>
      <c r="E91" s="32">
        <v>80</v>
      </c>
      <c r="F91" s="8">
        <v>7</v>
      </c>
      <c r="G91" s="8">
        <v>6</v>
      </c>
      <c r="H91" s="8">
        <v>19</v>
      </c>
      <c r="I91" s="8">
        <v>17</v>
      </c>
      <c r="J91" s="8">
        <v>6</v>
      </c>
      <c r="K91" s="8">
        <v>15</v>
      </c>
      <c r="L91" s="8">
        <v>7</v>
      </c>
      <c r="M91" s="8">
        <v>11</v>
      </c>
      <c r="N91" s="9">
        <v>39</v>
      </c>
      <c r="O91" s="9">
        <v>49</v>
      </c>
      <c r="P91" s="9">
        <v>88</v>
      </c>
      <c r="Q91" s="35">
        <v>10</v>
      </c>
      <c r="S91" s="10">
        <v>0</v>
      </c>
      <c r="T91" s="10">
        <v>0</v>
      </c>
      <c r="U91" s="10">
        <v>0</v>
      </c>
      <c r="V91" s="10">
        <v>0</v>
      </c>
      <c r="W91" s="10">
        <v>8</v>
      </c>
      <c r="X91" s="10">
        <v>0</v>
      </c>
      <c r="Y91" s="10">
        <v>0</v>
      </c>
      <c r="Z91" s="10">
        <v>0</v>
      </c>
      <c r="AA91" s="10">
        <v>0</v>
      </c>
      <c r="AB91" s="42">
        <v>8</v>
      </c>
      <c r="AD91" s="8">
        <v>0</v>
      </c>
      <c r="AE91" s="8">
        <v>0</v>
      </c>
      <c r="AF91" s="8">
        <v>0</v>
      </c>
      <c r="AG91" s="8">
        <v>105</v>
      </c>
      <c r="AH91" s="8">
        <v>105</v>
      </c>
      <c r="AI91" s="8">
        <v>20</v>
      </c>
      <c r="AJ91" s="8">
        <v>0</v>
      </c>
      <c r="AK91" s="8">
        <v>0</v>
      </c>
      <c r="AL91" s="8">
        <v>0</v>
      </c>
      <c r="AN91" s="11">
        <v>0</v>
      </c>
      <c r="AO91" s="11">
        <v>0</v>
      </c>
      <c r="AP91" s="11">
        <v>0</v>
      </c>
      <c r="AQ91" s="47">
        <v>0</v>
      </c>
      <c r="AR91" s="16">
        <f>SUM(AN91:AQ91)</f>
        <v>0</v>
      </c>
      <c r="AT91" s="11">
        <v>0</v>
      </c>
      <c r="AU91" s="11">
        <v>0</v>
      </c>
      <c r="AV91" s="11">
        <v>0</v>
      </c>
      <c r="AW91" s="11">
        <v>0</v>
      </c>
      <c r="AY91" s="11">
        <v>78</v>
      </c>
      <c r="AZ91" s="10">
        <v>10</v>
      </c>
      <c r="BA91" s="10">
        <v>0</v>
      </c>
      <c r="BB91" s="10"/>
      <c r="BC91" s="8">
        <v>42</v>
      </c>
      <c r="BD91" s="8">
        <v>0</v>
      </c>
      <c r="BE91" s="8">
        <v>12</v>
      </c>
      <c r="BF91" s="8">
        <v>31</v>
      </c>
      <c r="BG91" s="8">
        <v>0</v>
      </c>
      <c r="BH91" s="8">
        <v>0</v>
      </c>
      <c r="BI91" s="8">
        <v>0</v>
      </c>
      <c r="BJ91" s="8">
        <v>0</v>
      </c>
      <c r="BL91" s="12">
        <v>7</v>
      </c>
      <c r="BM91" s="12">
        <v>11</v>
      </c>
      <c r="BN91" s="12">
        <v>0</v>
      </c>
      <c r="BO91" s="12">
        <v>2</v>
      </c>
      <c r="BP91" s="12">
        <v>4</v>
      </c>
      <c r="BQ91" s="12">
        <v>4</v>
      </c>
      <c r="BR91" s="3">
        <v>28</v>
      </c>
      <c r="BT91" s="12">
        <v>25</v>
      </c>
      <c r="BU91" s="12">
        <v>16</v>
      </c>
      <c r="BV91" s="12">
        <v>4</v>
      </c>
      <c r="BW91" s="12">
        <v>6</v>
      </c>
      <c r="BX91" s="12">
        <v>23</v>
      </c>
      <c r="BY91" s="12">
        <v>23</v>
      </c>
      <c r="BZ91" s="3">
        <v>97</v>
      </c>
      <c r="CB91" s="12">
        <v>10</v>
      </c>
      <c r="CC91" s="12">
        <v>2</v>
      </c>
      <c r="CD91" s="12">
        <v>4</v>
      </c>
      <c r="CE91" s="12">
        <v>6</v>
      </c>
      <c r="CF91" s="12">
        <v>15</v>
      </c>
      <c r="CG91" s="12">
        <v>15</v>
      </c>
      <c r="CH91" s="3">
        <v>52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3">
        <v>0</v>
      </c>
      <c r="CQ91" s="7"/>
      <c r="CR91" s="13">
        <v>1</v>
      </c>
      <c r="CS91" s="13">
        <v>1</v>
      </c>
      <c r="CT91" s="13">
        <v>0</v>
      </c>
      <c r="CU91" s="13">
        <v>1</v>
      </c>
      <c r="CV91" s="13">
        <v>1</v>
      </c>
      <c r="CW91" s="13">
        <v>1</v>
      </c>
      <c r="CX91" s="66">
        <f>SUM(CR91:CW91)</f>
        <v>5</v>
      </c>
      <c r="CY91" s="65"/>
    </row>
    <row r="92" spans="1:103" x14ac:dyDescent="0.2">
      <c r="A92" s="71" t="s">
        <v>81</v>
      </c>
      <c r="B92" s="70"/>
      <c r="C92" s="73"/>
      <c r="D92" s="1">
        <f>SUM(D85:D91)</f>
        <v>2</v>
      </c>
      <c r="E92" s="4">
        <f>SUM(E85:E91)</f>
        <v>160</v>
      </c>
      <c r="F92" s="1">
        <f t="shared" ref="F92:BQ92" si="22">SUM(F85:F91)</f>
        <v>11</v>
      </c>
      <c r="G92" s="1">
        <f t="shared" si="22"/>
        <v>16</v>
      </c>
      <c r="H92" s="1">
        <f t="shared" si="22"/>
        <v>45</v>
      </c>
      <c r="I92" s="1">
        <f t="shared" si="22"/>
        <v>45</v>
      </c>
      <c r="J92" s="1">
        <f t="shared" si="22"/>
        <v>17</v>
      </c>
      <c r="K92" s="1">
        <f t="shared" si="22"/>
        <v>43</v>
      </c>
      <c r="L92" s="1">
        <f t="shared" si="22"/>
        <v>14</v>
      </c>
      <c r="M92" s="1">
        <f t="shared" si="22"/>
        <v>25</v>
      </c>
      <c r="N92" s="1">
        <f t="shared" si="22"/>
        <v>87</v>
      </c>
      <c r="O92" s="1">
        <f t="shared" si="22"/>
        <v>129</v>
      </c>
      <c r="P92" s="1">
        <f t="shared" si="22"/>
        <v>216</v>
      </c>
      <c r="Q92" s="37">
        <f t="shared" si="22"/>
        <v>17.176470588235293</v>
      </c>
      <c r="R92" s="1"/>
      <c r="S92" s="1">
        <f t="shared" si="22"/>
        <v>0</v>
      </c>
      <c r="T92" s="1">
        <f t="shared" si="22"/>
        <v>0</v>
      </c>
      <c r="U92" s="1">
        <f t="shared" si="22"/>
        <v>0</v>
      </c>
      <c r="V92" s="1">
        <f t="shared" si="22"/>
        <v>1</v>
      </c>
      <c r="W92" s="1">
        <f t="shared" si="22"/>
        <v>8</v>
      </c>
      <c r="X92" s="1">
        <f t="shared" si="22"/>
        <v>0</v>
      </c>
      <c r="Y92" s="1">
        <f t="shared" si="22"/>
        <v>0</v>
      </c>
      <c r="Z92" s="1">
        <f t="shared" si="22"/>
        <v>0</v>
      </c>
      <c r="AA92" s="1">
        <f t="shared" si="22"/>
        <v>0</v>
      </c>
      <c r="AB92" s="43">
        <f>SUM(S92:AA92)</f>
        <v>9</v>
      </c>
      <c r="AC92" s="15"/>
      <c r="AD92" s="1">
        <f t="shared" si="22"/>
        <v>0</v>
      </c>
      <c r="AE92" s="1">
        <f t="shared" si="22"/>
        <v>0</v>
      </c>
      <c r="AF92" s="1">
        <f t="shared" si="22"/>
        <v>0</v>
      </c>
      <c r="AG92" s="1">
        <f t="shared" si="22"/>
        <v>105</v>
      </c>
      <c r="AH92" s="1">
        <f t="shared" si="22"/>
        <v>227</v>
      </c>
      <c r="AI92" s="1">
        <f t="shared" si="22"/>
        <v>80</v>
      </c>
      <c r="AJ92" s="1">
        <f t="shared" si="22"/>
        <v>0</v>
      </c>
      <c r="AK92" s="1">
        <f t="shared" si="22"/>
        <v>0</v>
      </c>
      <c r="AL92" s="1">
        <f t="shared" si="22"/>
        <v>0</v>
      </c>
      <c r="AM92" s="1">
        <f t="shared" si="22"/>
        <v>0</v>
      </c>
      <c r="AN92" s="1">
        <f t="shared" si="22"/>
        <v>0</v>
      </c>
      <c r="AO92" s="1">
        <f t="shared" si="22"/>
        <v>0</v>
      </c>
      <c r="AP92" s="1">
        <f t="shared" si="22"/>
        <v>0</v>
      </c>
      <c r="AQ92" s="1">
        <f t="shared" si="22"/>
        <v>0</v>
      </c>
      <c r="AR92" s="4">
        <f t="shared" si="22"/>
        <v>0</v>
      </c>
      <c r="AS92" s="14"/>
      <c r="AT92" s="1">
        <f t="shared" si="22"/>
        <v>0</v>
      </c>
      <c r="AU92" s="1">
        <f t="shared" si="22"/>
        <v>0</v>
      </c>
      <c r="AV92" s="1">
        <f t="shared" si="22"/>
        <v>0</v>
      </c>
      <c r="AW92" s="1">
        <f t="shared" si="22"/>
        <v>0</v>
      </c>
      <c r="AX92" s="15"/>
      <c r="AY92" s="1">
        <f t="shared" si="22"/>
        <v>206</v>
      </c>
      <c r="AZ92" s="1">
        <f t="shared" si="22"/>
        <v>10</v>
      </c>
      <c r="BA92" s="1">
        <f t="shared" si="22"/>
        <v>0</v>
      </c>
      <c r="BB92" s="1"/>
      <c r="BC92" s="1">
        <f t="shared" si="22"/>
        <v>158</v>
      </c>
      <c r="BD92" s="1">
        <f t="shared" si="22"/>
        <v>116</v>
      </c>
      <c r="BE92" s="1">
        <f t="shared" si="22"/>
        <v>22</v>
      </c>
      <c r="BF92" s="1">
        <f t="shared" si="22"/>
        <v>31</v>
      </c>
      <c r="BG92" s="1">
        <f t="shared" si="22"/>
        <v>0</v>
      </c>
      <c r="BH92" s="1">
        <f t="shared" si="22"/>
        <v>0</v>
      </c>
      <c r="BI92" s="1">
        <f t="shared" si="22"/>
        <v>0</v>
      </c>
      <c r="BJ92" s="1">
        <f t="shared" si="22"/>
        <v>0</v>
      </c>
      <c r="BK92" s="1"/>
      <c r="BL92" s="1">
        <f t="shared" si="22"/>
        <v>17</v>
      </c>
      <c r="BM92" s="1">
        <f t="shared" si="22"/>
        <v>20</v>
      </c>
      <c r="BN92" s="1">
        <f t="shared" si="22"/>
        <v>2</v>
      </c>
      <c r="BO92" s="1">
        <f t="shared" si="22"/>
        <v>2</v>
      </c>
      <c r="BP92" s="1">
        <f t="shared" si="22"/>
        <v>6</v>
      </c>
      <c r="BQ92" s="1">
        <f t="shared" si="22"/>
        <v>7</v>
      </c>
      <c r="BR92" s="1">
        <f t="shared" ref="BR92:CW92" si="23">SUM(BR85:BR91)</f>
        <v>54</v>
      </c>
      <c r="BS92" s="1">
        <f t="shared" si="23"/>
        <v>0</v>
      </c>
      <c r="BT92" s="1">
        <f t="shared" si="23"/>
        <v>42</v>
      </c>
      <c r="BU92" s="1">
        <f t="shared" si="23"/>
        <v>22</v>
      </c>
      <c r="BV92" s="1">
        <f t="shared" si="23"/>
        <v>7</v>
      </c>
      <c r="BW92" s="1">
        <f t="shared" si="23"/>
        <v>6</v>
      </c>
      <c r="BX92" s="1">
        <f t="shared" si="23"/>
        <v>25</v>
      </c>
      <c r="BY92" s="1">
        <f t="shared" si="23"/>
        <v>27</v>
      </c>
      <c r="BZ92" s="1">
        <f>SUM(BT92:BY92)</f>
        <v>129</v>
      </c>
      <c r="CA92" s="1"/>
      <c r="CB92" s="1">
        <f t="shared" si="23"/>
        <v>32</v>
      </c>
      <c r="CC92" s="1">
        <f t="shared" si="23"/>
        <v>4</v>
      </c>
      <c r="CD92" s="1">
        <f t="shared" si="23"/>
        <v>16</v>
      </c>
      <c r="CE92" s="1">
        <f t="shared" si="23"/>
        <v>9</v>
      </c>
      <c r="CF92" s="1">
        <f t="shared" si="23"/>
        <v>31</v>
      </c>
      <c r="CG92" s="1">
        <f t="shared" si="23"/>
        <v>44</v>
      </c>
      <c r="CH92" s="1">
        <f>SUM(CB92:CG92)</f>
        <v>136</v>
      </c>
      <c r="CI92" s="1">
        <f t="shared" si="23"/>
        <v>0</v>
      </c>
      <c r="CJ92" s="1">
        <f t="shared" si="23"/>
        <v>2</v>
      </c>
      <c r="CK92" s="1">
        <f t="shared" si="23"/>
        <v>0</v>
      </c>
      <c r="CL92" s="1">
        <f t="shared" si="23"/>
        <v>0</v>
      </c>
      <c r="CM92" s="1">
        <f t="shared" si="23"/>
        <v>0</v>
      </c>
      <c r="CN92" s="1">
        <f t="shared" si="23"/>
        <v>0</v>
      </c>
      <c r="CO92" s="1">
        <f t="shared" si="23"/>
        <v>0</v>
      </c>
      <c r="CP92" s="1">
        <f>SUM(CJ92:CO92)</f>
        <v>2</v>
      </c>
      <c r="CQ92" s="64"/>
      <c r="CR92" s="1">
        <f t="shared" si="23"/>
        <v>4</v>
      </c>
      <c r="CS92" s="1">
        <f t="shared" si="23"/>
        <v>3</v>
      </c>
      <c r="CT92" s="1">
        <f t="shared" si="23"/>
        <v>0</v>
      </c>
      <c r="CU92" s="1">
        <f t="shared" si="23"/>
        <v>1</v>
      </c>
      <c r="CV92" s="1">
        <f t="shared" si="23"/>
        <v>2</v>
      </c>
      <c r="CW92" s="1">
        <f t="shared" si="23"/>
        <v>1</v>
      </c>
      <c r="CX92" s="1">
        <f>SUM(CR92:CW92)</f>
        <v>11</v>
      </c>
      <c r="CY92" s="65"/>
    </row>
    <row r="93" spans="1:103" x14ac:dyDescent="0.2">
      <c r="A93" s="71" t="s">
        <v>176</v>
      </c>
      <c r="B93" s="72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2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7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66"/>
      <c r="CY93" s="65"/>
    </row>
    <row r="94" spans="1:103" x14ac:dyDescent="0.2">
      <c r="A94" s="71"/>
      <c r="B94" s="72"/>
      <c r="C94" s="31" t="s">
        <v>179</v>
      </c>
      <c r="D94" s="31">
        <v>1</v>
      </c>
      <c r="E94" s="32">
        <v>80</v>
      </c>
      <c r="F94" s="8">
        <v>3</v>
      </c>
      <c r="G94" s="8">
        <v>5</v>
      </c>
      <c r="H94" s="8">
        <v>14</v>
      </c>
      <c r="I94" s="8">
        <v>19</v>
      </c>
      <c r="J94" s="8">
        <v>13</v>
      </c>
      <c r="K94" s="8">
        <v>14</v>
      </c>
      <c r="L94" s="8">
        <v>11</v>
      </c>
      <c r="M94" s="8">
        <v>26</v>
      </c>
      <c r="N94" s="9">
        <v>41</v>
      </c>
      <c r="O94" s="9">
        <v>64</v>
      </c>
      <c r="P94" s="9">
        <v>105</v>
      </c>
      <c r="Q94" s="35">
        <v>12.727272727272727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10">
        <v>0</v>
      </c>
      <c r="AB94" s="42">
        <v>0</v>
      </c>
      <c r="AD94" s="8">
        <v>6</v>
      </c>
      <c r="AE94" s="8">
        <v>12</v>
      </c>
      <c r="AF94" s="8">
        <v>5</v>
      </c>
      <c r="AG94" s="8">
        <v>85</v>
      </c>
      <c r="AH94" s="8">
        <v>156</v>
      </c>
      <c r="AI94" s="8">
        <v>16</v>
      </c>
      <c r="AJ94" s="8">
        <v>3</v>
      </c>
      <c r="AK94" s="8">
        <v>1</v>
      </c>
      <c r="AL94" s="8">
        <v>0</v>
      </c>
      <c r="AN94" s="11">
        <v>0</v>
      </c>
      <c r="AO94" s="11">
        <v>0</v>
      </c>
      <c r="AP94" s="22">
        <v>0</v>
      </c>
      <c r="AQ94" s="48">
        <v>0</v>
      </c>
      <c r="AR94" s="16">
        <f>SUM(AN94:AQ94)</f>
        <v>0</v>
      </c>
      <c r="AT94" s="22">
        <v>0</v>
      </c>
      <c r="AU94" s="22">
        <v>0</v>
      </c>
      <c r="AV94" s="22">
        <v>0</v>
      </c>
      <c r="AW94" s="22">
        <v>0</v>
      </c>
      <c r="AY94" s="11">
        <v>105</v>
      </c>
      <c r="AZ94" s="10">
        <v>0</v>
      </c>
      <c r="BA94" s="10">
        <v>0</v>
      </c>
      <c r="BB94" s="23"/>
      <c r="BC94" s="24">
        <v>105</v>
      </c>
      <c r="BD94" s="24">
        <v>70</v>
      </c>
      <c r="BE94" s="24">
        <v>15</v>
      </c>
      <c r="BF94" s="24">
        <v>2</v>
      </c>
      <c r="BG94" s="24">
        <v>3</v>
      </c>
      <c r="BH94" s="24">
        <v>2</v>
      </c>
      <c r="BI94" s="24">
        <v>0</v>
      </c>
      <c r="BJ94" s="24">
        <v>0</v>
      </c>
      <c r="BL94" s="12">
        <v>10</v>
      </c>
      <c r="BM94" s="12">
        <v>4</v>
      </c>
      <c r="BN94" s="12">
        <v>3</v>
      </c>
      <c r="BO94" s="12">
        <v>0</v>
      </c>
      <c r="BP94" s="12">
        <v>2</v>
      </c>
      <c r="BQ94" s="12">
        <v>2</v>
      </c>
      <c r="BR94" s="3">
        <v>21</v>
      </c>
      <c r="BT94" s="12">
        <v>2</v>
      </c>
      <c r="BU94" s="12">
        <v>3</v>
      </c>
      <c r="BV94" s="12">
        <v>2</v>
      </c>
      <c r="BW94" s="12">
        <v>2</v>
      </c>
      <c r="BX94" s="12">
        <v>1</v>
      </c>
      <c r="BY94" s="12">
        <v>4</v>
      </c>
      <c r="BZ94" s="3">
        <v>14</v>
      </c>
      <c r="CB94" s="12">
        <v>9</v>
      </c>
      <c r="CC94" s="12">
        <v>1</v>
      </c>
      <c r="CD94" s="12">
        <v>10</v>
      </c>
      <c r="CE94" s="12">
        <v>4</v>
      </c>
      <c r="CF94" s="12">
        <v>15</v>
      </c>
      <c r="CG94" s="12">
        <v>26</v>
      </c>
      <c r="CH94" s="3">
        <v>65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3">
        <v>0</v>
      </c>
      <c r="CR94" s="12">
        <v>0</v>
      </c>
      <c r="CS94" s="12">
        <v>7</v>
      </c>
      <c r="CT94" s="12">
        <v>0</v>
      </c>
      <c r="CU94" s="12">
        <v>0</v>
      </c>
      <c r="CV94" s="12">
        <v>1</v>
      </c>
      <c r="CW94" s="12">
        <v>1</v>
      </c>
      <c r="CX94" s="66">
        <f>SUM(CR94:CW94)</f>
        <v>9</v>
      </c>
      <c r="CY94" s="65"/>
    </row>
    <row r="95" spans="1:103" x14ac:dyDescent="0.2">
      <c r="A95" s="71"/>
      <c r="B95" s="72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2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48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66"/>
      <c r="CY95" s="65"/>
    </row>
    <row r="96" spans="1:103" x14ac:dyDescent="0.2">
      <c r="A96" s="71"/>
      <c r="B96" s="72" t="s">
        <v>181</v>
      </c>
      <c r="C96" s="31" t="s">
        <v>182</v>
      </c>
      <c r="D96" s="31">
        <v>1</v>
      </c>
      <c r="E96" s="32">
        <v>80</v>
      </c>
      <c r="F96" s="8">
        <v>7</v>
      </c>
      <c r="G96" s="8">
        <v>10</v>
      </c>
      <c r="H96" s="8">
        <v>17</v>
      </c>
      <c r="I96" s="8">
        <v>24</v>
      </c>
      <c r="J96" s="8">
        <v>7</v>
      </c>
      <c r="K96" s="8">
        <v>7</v>
      </c>
      <c r="L96" s="8">
        <v>3</v>
      </c>
      <c r="M96" s="8">
        <v>5</v>
      </c>
      <c r="N96" s="9">
        <v>34</v>
      </c>
      <c r="O96" s="9">
        <v>46</v>
      </c>
      <c r="P96" s="9">
        <v>80</v>
      </c>
      <c r="Q96" s="35">
        <v>5.333333333333333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42">
        <v>0</v>
      </c>
      <c r="AD96" s="8">
        <v>6</v>
      </c>
      <c r="AE96" s="8">
        <v>1</v>
      </c>
      <c r="AF96" s="8">
        <v>0</v>
      </c>
      <c r="AG96" s="8">
        <v>37</v>
      </c>
      <c r="AH96" s="8">
        <v>21</v>
      </c>
      <c r="AI96" s="8">
        <v>16</v>
      </c>
      <c r="AJ96" s="8">
        <v>2</v>
      </c>
      <c r="AK96" s="8">
        <v>0</v>
      </c>
      <c r="AL96" s="8">
        <v>0</v>
      </c>
      <c r="AN96" s="11">
        <v>2</v>
      </c>
      <c r="AO96" s="11">
        <v>0</v>
      </c>
      <c r="AP96" s="11">
        <v>0</v>
      </c>
      <c r="AQ96" s="47">
        <v>1</v>
      </c>
      <c r="AR96" s="16">
        <f>SUM(AN96:AQ96)</f>
        <v>3</v>
      </c>
      <c r="AS96" s="6"/>
      <c r="AT96" s="11">
        <v>3</v>
      </c>
      <c r="AU96" s="11">
        <v>0</v>
      </c>
      <c r="AV96" s="11">
        <v>0</v>
      </c>
      <c r="AW96" s="11">
        <v>0</v>
      </c>
      <c r="AX96" s="6"/>
      <c r="AY96" s="11">
        <v>80</v>
      </c>
      <c r="AZ96" s="10">
        <v>0</v>
      </c>
      <c r="BA96" s="10">
        <v>0</v>
      </c>
      <c r="BB96" s="10"/>
      <c r="BC96" s="8">
        <v>80</v>
      </c>
      <c r="BD96" s="8">
        <v>76</v>
      </c>
      <c r="BE96" s="8">
        <v>2</v>
      </c>
      <c r="BF96" s="8">
        <v>2</v>
      </c>
      <c r="BG96" s="8">
        <v>2</v>
      </c>
      <c r="BH96" s="8">
        <v>0</v>
      </c>
      <c r="BI96" s="8">
        <v>0</v>
      </c>
      <c r="BJ96" s="8">
        <v>3</v>
      </c>
      <c r="BL96" s="12">
        <v>12</v>
      </c>
      <c r="BM96" s="12">
        <v>19</v>
      </c>
      <c r="BN96" s="12">
        <v>2</v>
      </c>
      <c r="BO96" s="12">
        <v>0</v>
      </c>
      <c r="BP96" s="12">
        <v>0</v>
      </c>
      <c r="BQ96" s="12">
        <v>1</v>
      </c>
      <c r="BR96" s="3">
        <v>34</v>
      </c>
      <c r="BT96" s="12">
        <v>11</v>
      </c>
      <c r="BU96" s="12">
        <v>4</v>
      </c>
      <c r="BV96" s="12">
        <v>0</v>
      </c>
      <c r="BW96" s="12">
        <v>1</v>
      </c>
      <c r="BX96" s="12">
        <v>1</v>
      </c>
      <c r="BY96" s="12">
        <v>3</v>
      </c>
      <c r="BZ96" s="3">
        <v>20</v>
      </c>
      <c r="CB96" s="12">
        <v>6</v>
      </c>
      <c r="CC96" s="12">
        <v>0</v>
      </c>
      <c r="CD96" s="12">
        <v>1</v>
      </c>
      <c r="CE96" s="12">
        <v>1</v>
      </c>
      <c r="CF96" s="12">
        <v>7</v>
      </c>
      <c r="CG96" s="12">
        <v>11</v>
      </c>
      <c r="CH96" s="3">
        <v>26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3">
        <v>0</v>
      </c>
      <c r="CR96" s="12">
        <v>25</v>
      </c>
      <c r="CS96" s="12">
        <v>37</v>
      </c>
      <c r="CT96" s="12">
        <v>1</v>
      </c>
      <c r="CU96" s="12">
        <v>0</v>
      </c>
      <c r="CV96" s="12">
        <v>2</v>
      </c>
      <c r="CW96" s="12">
        <v>6</v>
      </c>
      <c r="CX96" s="66">
        <f>SUM(CR96:CW96)</f>
        <v>71</v>
      </c>
      <c r="CY96" s="65"/>
    </row>
    <row r="97" spans="1:103" x14ac:dyDescent="0.2">
      <c r="A97" s="71"/>
      <c r="B97" s="72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2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7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66"/>
      <c r="CY97" s="65"/>
    </row>
    <row r="98" spans="1:103" x14ac:dyDescent="0.2">
      <c r="A98" s="71"/>
      <c r="B98" s="72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2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7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66"/>
      <c r="CY98" s="65"/>
    </row>
    <row r="99" spans="1:103" x14ac:dyDescent="0.2">
      <c r="A99" s="71"/>
      <c r="B99" s="72" t="s">
        <v>185</v>
      </c>
      <c r="C99" s="31" t="s">
        <v>186</v>
      </c>
      <c r="D99" s="31">
        <f>[2]DISTRITO_!$S$6</f>
        <v>1</v>
      </c>
      <c r="E99" s="69">
        <v>110</v>
      </c>
      <c r="F99" s="8">
        <f>[2]DISTRITO_!$H$14</f>
        <v>2</v>
      </c>
      <c r="G99" s="8">
        <f>[2]DISTRITO_!$I$14</f>
        <v>4</v>
      </c>
      <c r="H99" s="8">
        <f>[2]DISTRITO_!$J$14</f>
        <v>17</v>
      </c>
      <c r="I99" s="8">
        <f>[2]DISTRITO_!$K$14</f>
        <v>14</v>
      </c>
      <c r="J99" s="8">
        <f>[2]DISTRITO_!$L$14</f>
        <v>9</v>
      </c>
      <c r="K99" s="8">
        <f>[2]DISTRITO_!$M$14</f>
        <v>11</v>
      </c>
      <c r="L99" s="8">
        <f>[2]DISTRITO_!$N$14</f>
        <v>6</v>
      </c>
      <c r="M99" s="8">
        <f>[2]DISTRITO_!$O$14</f>
        <v>10</v>
      </c>
      <c r="N99" s="9">
        <f t="shared" ref="N99:O99" si="24">SUM(F99+H99+J99+L99)</f>
        <v>34</v>
      </c>
      <c r="O99" s="9">
        <f t="shared" si="24"/>
        <v>39</v>
      </c>
      <c r="P99" s="9">
        <f t="shared" ref="P99" si="25">SUM(N99:O99)</f>
        <v>73</v>
      </c>
      <c r="Q99" s="35">
        <f>[2]DISTRITO_!$O$16</f>
        <v>11.473684210526315</v>
      </c>
      <c r="S99" s="10">
        <f>[2]DISTRITO_!$J$23</f>
        <v>0</v>
      </c>
      <c r="T99" s="10">
        <f>[2]DISTRITO_!$J$24</f>
        <v>1</v>
      </c>
      <c r="U99" s="10">
        <f>[2]DISTRITO_!$J$25</f>
        <v>0</v>
      </c>
      <c r="V99" s="10">
        <f>[2]DISTRITO_!$J$26</f>
        <v>2</v>
      </c>
      <c r="W99" s="10">
        <f>[2]DISTRITO_!$J$27</f>
        <v>0</v>
      </c>
      <c r="X99" s="10">
        <f>[2]DISTRITO_!$J$28</f>
        <v>0</v>
      </c>
      <c r="Y99" s="10">
        <f>[2]DISTRITO_!$J$29</f>
        <v>3</v>
      </c>
      <c r="Z99" s="10">
        <f>[2]DISTRITO_!$J$30</f>
        <v>1</v>
      </c>
      <c r="AA99" s="10">
        <f>[2]DISTRITO_!$J$31</f>
        <v>5</v>
      </c>
      <c r="AB99" s="42">
        <f>SUM(S99:AA99)</f>
        <v>12</v>
      </c>
      <c r="AD99" s="8">
        <f>[2]DISTRITO_!$S$23</f>
        <v>12</v>
      </c>
      <c r="AE99" s="8">
        <f>[2]DISTRITO_!$S$24</f>
        <v>6</v>
      </c>
      <c r="AF99" s="8">
        <f>[2]DISTRITO_!$S$25</f>
        <v>1</v>
      </c>
      <c r="AG99" s="8">
        <f>[2]DISTRITO_!$S$26</f>
        <v>218</v>
      </c>
      <c r="AH99" s="8">
        <f>[2]DISTRITO_!$S$27</f>
        <v>23</v>
      </c>
      <c r="AI99" s="8">
        <f>[2]DISTRITO_!$S$28</f>
        <v>41</v>
      </c>
      <c r="AJ99" s="8">
        <f>[2]DISTRITO_!$S$29</f>
        <v>0</v>
      </c>
      <c r="AK99" s="8">
        <f>[2]DISTRITO_!$S$30</f>
        <v>7</v>
      </c>
      <c r="AL99" s="8">
        <f>[2]DISTRITO_!$S525</f>
        <v>0</v>
      </c>
      <c r="AN99" s="11">
        <f>[2]DISTRITO_!$G$34</f>
        <v>3</v>
      </c>
      <c r="AO99" s="11">
        <f>[2]DISTRITO_!$G$35</f>
        <v>2</v>
      </c>
      <c r="AP99" s="11">
        <f>[2]DISTRITO_!$G$36</f>
        <v>1</v>
      </c>
      <c r="AQ99" s="47">
        <f>[2]DISTRITO_!$G$37</f>
        <v>2</v>
      </c>
      <c r="AR99" s="16">
        <f>SUM(AN99:AQ99)</f>
        <v>8</v>
      </c>
      <c r="AT99" s="11">
        <v>0</v>
      </c>
      <c r="AU99" s="11">
        <v>0</v>
      </c>
      <c r="AV99" s="11">
        <v>0</v>
      </c>
      <c r="AW99" s="11">
        <v>0</v>
      </c>
      <c r="AY99" s="25">
        <v>126</v>
      </c>
      <c r="AZ99" s="26">
        <v>0</v>
      </c>
      <c r="BA99" s="26">
        <v>0</v>
      </c>
      <c r="BB99" s="26"/>
      <c r="BC99" s="8">
        <v>86</v>
      </c>
      <c r="BD99" s="8">
        <v>75</v>
      </c>
      <c r="BE99" s="8">
        <v>2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L99" s="12">
        <v>0</v>
      </c>
      <c r="BM99" s="12">
        <v>0</v>
      </c>
      <c r="BN99" s="12">
        <v>0</v>
      </c>
      <c r="BO99" s="12">
        <v>0</v>
      </c>
      <c r="BP99" s="12">
        <v>0</v>
      </c>
      <c r="BQ99" s="12">
        <v>0</v>
      </c>
      <c r="BR99" s="3">
        <v>0</v>
      </c>
      <c r="BT99" s="41">
        <v>0</v>
      </c>
      <c r="BU99" s="41">
        <v>0</v>
      </c>
      <c r="BV99" s="41">
        <v>0</v>
      </c>
      <c r="BW99" s="41">
        <v>0</v>
      </c>
      <c r="BX99" s="41">
        <v>0</v>
      </c>
      <c r="BY99" s="41">
        <v>0</v>
      </c>
      <c r="BZ99" s="3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3</v>
      </c>
      <c r="CH99" s="3">
        <v>3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3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66">
        <f>SUM(CR99:CW99)</f>
        <v>0</v>
      </c>
      <c r="CY99" s="65"/>
    </row>
    <row r="100" spans="1:103" x14ac:dyDescent="0.2">
      <c r="A100" s="71"/>
      <c r="B100" s="72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2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7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66"/>
      <c r="CY100" s="65"/>
    </row>
    <row r="101" spans="1:103" x14ac:dyDescent="0.2">
      <c r="A101" s="71"/>
      <c r="B101" s="72" t="s">
        <v>188</v>
      </c>
      <c r="C101" s="31" t="s">
        <v>189</v>
      </c>
      <c r="D101" s="31">
        <v>1</v>
      </c>
      <c r="E101" s="32">
        <v>110</v>
      </c>
      <c r="F101" s="8">
        <v>3</v>
      </c>
      <c r="G101" s="8">
        <v>2</v>
      </c>
      <c r="H101" s="8">
        <v>3</v>
      </c>
      <c r="I101" s="8">
        <v>4</v>
      </c>
      <c r="J101" s="8">
        <v>0</v>
      </c>
      <c r="K101" s="8">
        <v>2</v>
      </c>
      <c r="L101" s="8">
        <v>0</v>
      </c>
      <c r="M101" s="8">
        <v>0</v>
      </c>
      <c r="N101" s="9">
        <v>6</v>
      </c>
      <c r="O101" s="9">
        <v>8</v>
      </c>
      <c r="P101" s="9">
        <v>14</v>
      </c>
      <c r="Q101" s="35">
        <v>3.6428571428571428</v>
      </c>
      <c r="S101" s="10">
        <v>3</v>
      </c>
      <c r="T101" s="10">
        <v>0</v>
      </c>
      <c r="U101" s="10">
        <v>0</v>
      </c>
      <c r="V101" s="10">
        <v>2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42">
        <v>5</v>
      </c>
      <c r="AD101" s="8">
        <v>6</v>
      </c>
      <c r="AE101" s="8">
        <v>0</v>
      </c>
      <c r="AF101" s="8">
        <v>0</v>
      </c>
      <c r="AG101" s="8">
        <v>16</v>
      </c>
      <c r="AH101" s="8">
        <v>32</v>
      </c>
      <c r="AI101" s="8">
        <v>0</v>
      </c>
      <c r="AJ101" s="8">
        <v>2</v>
      </c>
      <c r="AK101" s="8">
        <v>0</v>
      </c>
      <c r="AL101" s="8">
        <v>0</v>
      </c>
      <c r="AN101" s="11">
        <v>7</v>
      </c>
      <c r="AO101" s="11">
        <v>0</v>
      </c>
      <c r="AP101" s="11">
        <v>2</v>
      </c>
      <c r="AQ101" s="47">
        <v>1</v>
      </c>
      <c r="AR101" s="16">
        <f>SUM(AN101:AQ101)</f>
        <v>10</v>
      </c>
      <c r="AT101" s="11">
        <v>0</v>
      </c>
      <c r="AU101" s="11">
        <v>6</v>
      </c>
      <c r="AV101" s="11">
        <v>3</v>
      </c>
      <c r="AW101" s="11">
        <v>1</v>
      </c>
      <c r="AY101" s="11">
        <v>14</v>
      </c>
      <c r="AZ101" s="10">
        <v>0</v>
      </c>
      <c r="BA101" s="10">
        <v>0</v>
      </c>
      <c r="BB101" s="10"/>
      <c r="BC101" s="8">
        <v>24</v>
      </c>
      <c r="BD101" s="8">
        <v>55</v>
      </c>
      <c r="BE101" s="8">
        <v>0</v>
      </c>
      <c r="BF101" s="8">
        <v>0</v>
      </c>
      <c r="BG101" s="8">
        <v>8</v>
      </c>
      <c r="BH101" s="8">
        <v>0</v>
      </c>
      <c r="BI101" s="8">
        <v>2</v>
      </c>
      <c r="BJ101" s="8">
        <v>0</v>
      </c>
      <c r="BL101" s="12">
        <v>2</v>
      </c>
      <c r="BM101" s="12">
        <v>2</v>
      </c>
      <c r="BN101" s="12">
        <v>0</v>
      </c>
      <c r="BO101" s="12">
        <v>0</v>
      </c>
      <c r="BP101" s="12">
        <v>0</v>
      </c>
      <c r="BQ101" s="12">
        <v>0</v>
      </c>
      <c r="BR101" s="3">
        <v>4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3">
        <v>0</v>
      </c>
      <c r="CB101" s="12">
        <v>0</v>
      </c>
      <c r="CC101" s="12">
        <v>0</v>
      </c>
      <c r="CD101" s="12">
        <v>0</v>
      </c>
      <c r="CE101" s="12">
        <v>1</v>
      </c>
      <c r="CF101" s="12">
        <v>0</v>
      </c>
      <c r="CG101" s="12">
        <v>0</v>
      </c>
      <c r="CH101" s="3">
        <v>1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3">
        <v>0</v>
      </c>
      <c r="CR101" s="12">
        <v>0</v>
      </c>
      <c r="CS101" s="12">
        <v>1</v>
      </c>
      <c r="CT101" s="12">
        <v>0</v>
      </c>
      <c r="CU101" s="12">
        <v>0</v>
      </c>
      <c r="CV101" s="12">
        <v>0</v>
      </c>
      <c r="CW101" s="12">
        <v>0</v>
      </c>
      <c r="CX101" s="66">
        <v>13</v>
      </c>
      <c r="CY101" s="65"/>
    </row>
    <row r="102" spans="1:103" ht="16.5" customHeight="1" x14ac:dyDescent="0.2">
      <c r="A102" s="71"/>
      <c r="B102" s="72"/>
      <c r="C102" s="31" t="s">
        <v>190</v>
      </c>
      <c r="D102" s="31">
        <v>1</v>
      </c>
      <c r="E102" s="32">
        <v>80</v>
      </c>
      <c r="F102" s="8">
        <v>1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2</v>
      </c>
      <c r="N102" s="9">
        <v>1</v>
      </c>
      <c r="O102" s="9">
        <v>2</v>
      </c>
      <c r="P102" s="9">
        <v>3</v>
      </c>
      <c r="Q102" s="35">
        <v>1.7777777777777777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2</v>
      </c>
      <c r="Y102" s="10">
        <v>0</v>
      </c>
      <c r="Z102" s="10">
        <v>0</v>
      </c>
      <c r="AA102" s="10">
        <v>0</v>
      </c>
      <c r="AB102" s="42">
        <v>2</v>
      </c>
      <c r="AD102" s="8">
        <v>0</v>
      </c>
      <c r="AE102" s="8">
        <v>0</v>
      </c>
      <c r="AF102" s="8">
        <v>0</v>
      </c>
      <c r="AG102" s="8">
        <v>3</v>
      </c>
      <c r="AH102" s="8">
        <v>13</v>
      </c>
      <c r="AI102" s="8">
        <v>0</v>
      </c>
      <c r="AJ102" s="8">
        <v>0</v>
      </c>
      <c r="AK102" s="8">
        <v>0</v>
      </c>
      <c r="AL102" s="8">
        <v>0</v>
      </c>
      <c r="AN102" s="11">
        <v>3</v>
      </c>
      <c r="AO102" s="11">
        <v>0</v>
      </c>
      <c r="AP102" s="11">
        <v>0</v>
      </c>
      <c r="AQ102" s="47">
        <v>0</v>
      </c>
      <c r="AR102" s="16">
        <f>SUM(AN102:AQ102)</f>
        <v>3</v>
      </c>
      <c r="AS102" s="28"/>
      <c r="AT102" s="11">
        <v>0</v>
      </c>
      <c r="AU102" s="11">
        <v>6</v>
      </c>
      <c r="AV102" s="11">
        <v>3</v>
      </c>
      <c r="AW102" s="11">
        <v>1</v>
      </c>
      <c r="AX102" s="28"/>
      <c r="AY102" s="11">
        <v>3</v>
      </c>
      <c r="AZ102" s="10">
        <v>0</v>
      </c>
      <c r="BA102" s="10">
        <v>0</v>
      </c>
      <c r="BB102" s="10"/>
      <c r="BC102" s="8">
        <v>55</v>
      </c>
      <c r="BD102" s="8">
        <v>53</v>
      </c>
      <c r="BE102" s="8">
        <v>0</v>
      </c>
      <c r="BF102" s="8">
        <v>2</v>
      </c>
      <c r="BG102" s="8">
        <v>2</v>
      </c>
      <c r="BH102" s="8">
        <v>0</v>
      </c>
      <c r="BI102" s="8">
        <v>0</v>
      </c>
      <c r="BJ102" s="8">
        <v>0</v>
      </c>
      <c r="BL102" s="12">
        <v>7</v>
      </c>
      <c r="BM102" s="12">
        <v>11</v>
      </c>
      <c r="BN102" s="12">
        <v>1</v>
      </c>
      <c r="BO102" s="12">
        <v>0</v>
      </c>
      <c r="BP102" s="12">
        <v>4</v>
      </c>
      <c r="BQ102" s="12">
        <v>0</v>
      </c>
      <c r="BR102" s="3">
        <v>23</v>
      </c>
      <c r="BT102" s="12">
        <v>5</v>
      </c>
      <c r="BU102" s="12">
        <v>5</v>
      </c>
      <c r="BV102" s="12">
        <v>0</v>
      </c>
      <c r="BW102" s="12">
        <v>1</v>
      </c>
      <c r="BX102" s="12">
        <v>1</v>
      </c>
      <c r="BY102" s="12">
        <v>1</v>
      </c>
      <c r="BZ102" s="3">
        <v>13</v>
      </c>
      <c r="CB102" s="12">
        <v>7</v>
      </c>
      <c r="CC102" s="12">
        <v>0</v>
      </c>
      <c r="CD102" s="12">
        <v>1</v>
      </c>
      <c r="CE102" s="12">
        <v>3</v>
      </c>
      <c r="CF102" s="12">
        <v>9</v>
      </c>
      <c r="CG102" s="12">
        <v>8</v>
      </c>
      <c r="CH102" s="3">
        <v>28</v>
      </c>
      <c r="CJ102" s="12">
        <v>0</v>
      </c>
      <c r="CK102" s="12">
        <v>2</v>
      </c>
      <c r="CL102" s="12">
        <v>0</v>
      </c>
      <c r="CM102" s="12">
        <v>0</v>
      </c>
      <c r="CN102" s="12">
        <v>0</v>
      </c>
      <c r="CO102" s="12">
        <v>0</v>
      </c>
      <c r="CP102" s="3">
        <v>2</v>
      </c>
      <c r="CR102" s="12">
        <v>21</v>
      </c>
      <c r="CS102" s="12">
        <v>35</v>
      </c>
      <c r="CT102" s="12">
        <v>0</v>
      </c>
      <c r="CU102" s="12">
        <v>0</v>
      </c>
      <c r="CV102" s="12">
        <v>7</v>
      </c>
      <c r="CW102" s="12">
        <v>0</v>
      </c>
      <c r="CX102" s="66">
        <v>60</v>
      </c>
      <c r="CY102" s="65"/>
    </row>
    <row r="103" spans="1:103" ht="13.5" customHeight="1" x14ac:dyDescent="0.2">
      <c r="A103" s="71"/>
      <c r="B103" s="72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>
        <v>4.5263157894736841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0</v>
      </c>
      <c r="AA103" s="10">
        <v>0</v>
      </c>
      <c r="AB103" s="42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49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66"/>
      <c r="CY103" s="65"/>
    </row>
    <row r="104" spans="1:103" x14ac:dyDescent="0.2">
      <c r="A104" s="71"/>
      <c r="B104" s="72"/>
      <c r="C104" s="31" t="s">
        <v>193</v>
      </c>
      <c r="D104" s="31">
        <v>1</v>
      </c>
      <c r="E104" s="32">
        <v>60</v>
      </c>
      <c r="F104" s="8">
        <v>4</v>
      </c>
      <c r="G104" s="8">
        <v>10</v>
      </c>
      <c r="H104" s="8">
        <v>7</v>
      </c>
      <c r="I104" s="8">
        <v>16</v>
      </c>
      <c r="J104" s="8">
        <v>3</v>
      </c>
      <c r="K104" s="8">
        <v>12</v>
      </c>
      <c r="L104" s="8">
        <v>2</v>
      </c>
      <c r="M104" s="8">
        <v>8</v>
      </c>
      <c r="N104" s="9">
        <v>16</v>
      </c>
      <c r="O104" s="9">
        <v>46</v>
      </c>
      <c r="P104" s="9">
        <v>62</v>
      </c>
      <c r="Q104" s="35">
        <v>3.875</v>
      </c>
      <c r="S104" s="10">
        <v>1</v>
      </c>
      <c r="T104" s="10">
        <v>0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10">
        <v>0</v>
      </c>
      <c r="AB104" s="42">
        <v>2</v>
      </c>
      <c r="AD104" s="8">
        <v>3</v>
      </c>
      <c r="AE104" s="8">
        <v>0</v>
      </c>
      <c r="AF104" s="8">
        <v>0</v>
      </c>
      <c r="AG104" s="8">
        <v>11</v>
      </c>
      <c r="AH104" s="8">
        <v>26</v>
      </c>
      <c r="AI104" s="8">
        <v>12</v>
      </c>
      <c r="AJ104" s="8">
        <v>0</v>
      </c>
      <c r="AK104" s="8">
        <v>0</v>
      </c>
      <c r="AL104" s="8">
        <v>0</v>
      </c>
      <c r="AN104" s="11">
        <v>0</v>
      </c>
      <c r="AO104" s="11">
        <v>0</v>
      </c>
      <c r="AP104" s="11">
        <v>1</v>
      </c>
      <c r="AQ104" s="47">
        <v>0</v>
      </c>
      <c r="AR104" s="16">
        <f>SUM(AN104:AQ104)</f>
        <v>1</v>
      </c>
      <c r="AT104" s="11">
        <v>0</v>
      </c>
      <c r="AU104" s="11">
        <v>1</v>
      </c>
      <c r="AV104" s="11">
        <v>0</v>
      </c>
      <c r="AW104" s="11">
        <v>0</v>
      </c>
      <c r="AY104" s="11">
        <v>62</v>
      </c>
      <c r="AZ104" s="10">
        <v>0</v>
      </c>
      <c r="BA104" s="10">
        <v>0</v>
      </c>
      <c r="BB104" s="10"/>
      <c r="BC104" s="8">
        <v>66</v>
      </c>
      <c r="BD104" s="8">
        <v>37</v>
      </c>
      <c r="BE104" s="8">
        <v>10</v>
      </c>
      <c r="BF104" s="8">
        <v>0</v>
      </c>
      <c r="BG104" s="8">
        <v>0</v>
      </c>
      <c r="BH104" s="8">
        <v>0</v>
      </c>
      <c r="BI104" s="8">
        <v>0</v>
      </c>
      <c r="BJ104" s="8">
        <v>0</v>
      </c>
      <c r="BL104" s="12">
        <v>2</v>
      </c>
      <c r="BM104" s="12">
        <v>5</v>
      </c>
      <c r="BN104" s="12">
        <v>0</v>
      </c>
      <c r="BO104" s="12">
        <v>0</v>
      </c>
      <c r="BP104" s="12">
        <v>1</v>
      </c>
      <c r="BQ104" s="12">
        <v>0</v>
      </c>
      <c r="BR104" s="3">
        <v>8</v>
      </c>
      <c r="BT104" s="12">
        <v>15</v>
      </c>
      <c r="BU104" s="12">
        <v>4</v>
      </c>
      <c r="BV104" s="12">
        <v>0</v>
      </c>
      <c r="BW104" s="12">
        <v>0</v>
      </c>
      <c r="BX104" s="12">
        <v>0</v>
      </c>
      <c r="BY104" s="12">
        <v>0</v>
      </c>
      <c r="BZ104" s="3">
        <v>19</v>
      </c>
      <c r="CB104" s="12">
        <v>7</v>
      </c>
      <c r="CC104" s="12">
        <v>0</v>
      </c>
      <c r="CD104" s="12">
        <v>2</v>
      </c>
      <c r="CE104" s="12">
        <v>2</v>
      </c>
      <c r="CF104" s="12">
        <v>11</v>
      </c>
      <c r="CG104" s="12">
        <v>10</v>
      </c>
      <c r="CH104" s="3">
        <v>32</v>
      </c>
      <c r="CJ104" s="12">
        <v>0</v>
      </c>
      <c r="CK104" s="12">
        <v>0</v>
      </c>
      <c r="CL104" s="12">
        <v>0</v>
      </c>
      <c r="CM104" s="12">
        <v>0</v>
      </c>
      <c r="CN104" s="12">
        <v>2</v>
      </c>
      <c r="CO104" s="12">
        <v>3</v>
      </c>
      <c r="CP104" s="3">
        <v>5</v>
      </c>
      <c r="CR104" s="12">
        <v>6</v>
      </c>
      <c r="CS104" s="12">
        <v>12</v>
      </c>
      <c r="CT104" s="12">
        <v>0</v>
      </c>
      <c r="CU104" s="12">
        <v>0</v>
      </c>
      <c r="CV104" s="12">
        <v>0</v>
      </c>
      <c r="CW104" s="12">
        <v>0</v>
      </c>
      <c r="CX104" s="66">
        <f>SUM(CR104:CW104)</f>
        <v>18</v>
      </c>
      <c r="CY104" s="65"/>
    </row>
    <row r="105" spans="1:103" x14ac:dyDescent="0.2">
      <c r="A105" s="71"/>
      <c r="B105" s="72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2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7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66"/>
      <c r="CY105" s="65"/>
    </row>
    <row r="106" spans="1:103" x14ac:dyDescent="0.2">
      <c r="A106" s="71"/>
      <c r="B106" s="72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2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7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L106" s="13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66"/>
      <c r="CY106" s="65"/>
    </row>
    <row r="107" spans="1:103" x14ac:dyDescent="0.2">
      <c r="A107" s="71"/>
      <c r="B107" s="72"/>
      <c r="C107" s="31" t="s">
        <v>197</v>
      </c>
      <c r="D107" s="31">
        <v>1</v>
      </c>
      <c r="E107" s="31">
        <v>60</v>
      </c>
      <c r="F107" s="8">
        <v>2</v>
      </c>
      <c r="G107" s="8">
        <v>4</v>
      </c>
      <c r="H107" s="8">
        <v>17</v>
      </c>
      <c r="I107" s="8">
        <v>14</v>
      </c>
      <c r="J107" s="8">
        <v>9</v>
      </c>
      <c r="K107" s="8">
        <v>11</v>
      </c>
      <c r="L107" s="8">
        <v>6</v>
      </c>
      <c r="M107" s="8">
        <v>10</v>
      </c>
      <c r="N107" s="9">
        <v>34</v>
      </c>
      <c r="O107" s="9">
        <v>39</v>
      </c>
      <c r="P107" s="9">
        <v>73</v>
      </c>
      <c r="Q107" s="35">
        <v>11.473684210526315</v>
      </c>
      <c r="S107" s="10">
        <v>0</v>
      </c>
      <c r="T107" s="10">
        <v>1</v>
      </c>
      <c r="U107" s="10">
        <v>0</v>
      </c>
      <c r="V107" s="10">
        <v>2</v>
      </c>
      <c r="W107" s="10">
        <v>0</v>
      </c>
      <c r="X107" s="10">
        <v>0</v>
      </c>
      <c r="Y107" s="10">
        <v>3</v>
      </c>
      <c r="Z107" s="10">
        <v>1</v>
      </c>
      <c r="AA107" s="10">
        <v>5</v>
      </c>
      <c r="AB107" s="42">
        <v>12</v>
      </c>
      <c r="AD107" s="8">
        <v>12</v>
      </c>
      <c r="AE107" s="8">
        <v>6</v>
      </c>
      <c r="AF107" s="8">
        <v>1</v>
      </c>
      <c r="AG107" s="8">
        <v>218</v>
      </c>
      <c r="AH107" s="8">
        <v>23</v>
      </c>
      <c r="AI107" s="8">
        <v>41</v>
      </c>
      <c r="AJ107" s="8">
        <v>0</v>
      </c>
      <c r="AK107" s="8">
        <v>7</v>
      </c>
      <c r="AL107" s="8">
        <v>0</v>
      </c>
      <c r="AN107" s="11">
        <v>3</v>
      </c>
      <c r="AO107" s="11">
        <v>2</v>
      </c>
      <c r="AP107" s="11">
        <v>1</v>
      </c>
      <c r="AQ107" s="47">
        <v>2</v>
      </c>
      <c r="AR107" s="16">
        <f>SUM(AN107:AQ107)</f>
        <v>8</v>
      </c>
      <c r="AT107" s="11">
        <v>5</v>
      </c>
      <c r="AU107" s="11">
        <v>2</v>
      </c>
      <c r="AV107" s="11">
        <v>1</v>
      </c>
      <c r="AW107" s="11">
        <v>0</v>
      </c>
      <c r="AY107" s="11">
        <v>72</v>
      </c>
      <c r="AZ107" s="10">
        <v>1</v>
      </c>
      <c r="BA107" s="10">
        <v>0</v>
      </c>
      <c r="BB107" s="10"/>
      <c r="BC107" s="8">
        <v>23</v>
      </c>
      <c r="BD107" s="8">
        <v>21</v>
      </c>
      <c r="BE107" s="8">
        <v>41</v>
      </c>
      <c r="BF107" s="8">
        <v>1</v>
      </c>
      <c r="BG107" s="8">
        <v>1</v>
      </c>
      <c r="BH107" s="8">
        <v>1</v>
      </c>
      <c r="BI107" s="8">
        <v>0</v>
      </c>
      <c r="BJ107" s="8">
        <v>0</v>
      </c>
      <c r="BL107" s="12">
        <v>10</v>
      </c>
      <c r="BM107" s="12">
        <v>7</v>
      </c>
      <c r="BN107" s="12">
        <v>1</v>
      </c>
      <c r="BO107" s="12">
        <v>1</v>
      </c>
      <c r="BP107" s="12">
        <v>4</v>
      </c>
      <c r="BQ107" s="12">
        <v>1</v>
      </c>
      <c r="BR107" s="3">
        <v>24</v>
      </c>
      <c r="BT107" s="12">
        <v>7</v>
      </c>
      <c r="BU107" s="12">
        <v>3</v>
      </c>
      <c r="BV107" s="12">
        <v>2</v>
      </c>
      <c r="BW107" s="12">
        <v>0</v>
      </c>
      <c r="BX107" s="12">
        <v>2</v>
      </c>
      <c r="BY107" s="12">
        <v>1</v>
      </c>
      <c r="BZ107" s="3">
        <v>15</v>
      </c>
      <c r="CB107" s="12">
        <v>7</v>
      </c>
      <c r="CC107" s="12">
        <v>0</v>
      </c>
      <c r="CD107" s="12">
        <v>2</v>
      </c>
      <c r="CE107" s="12">
        <v>3</v>
      </c>
      <c r="CF107" s="12">
        <v>4</v>
      </c>
      <c r="CG107" s="12">
        <v>8</v>
      </c>
      <c r="CH107" s="3">
        <v>24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3">
        <v>0</v>
      </c>
      <c r="CR107" s="12">
        <v>19</v>
      </c>
      <c r="CS107" s="12">
        <v>32</v>
      </c>
      <c r="CT107" s="12">
        <v>1</v>
      </c>
      <c r="CU107" s="12">
        <v>0</v>
      </c>
      <c r="CV107" s="12">
        <v>1</v>
      </c>
      <c r="CW107" s="12">
        <v>1</v>
      </c>
      <c r="CX107" s="66">
        <f>SUM(CR107:CW107)</f>
        <v>54</v>
      </c>
      <c r="CY107" s="65"/>
    </row>
    <row r="108" spans="1:103" x14ac:dyDescent="0.2">
      <c r="A108" s="70" t="s">
        <v>81</v>
      </c>
      <c r="B108" s="70"/>
      <c r="C108" s="70"/>
      <c r="D108" s="4">
        <f>SUM(D93:D107)</f>
        <v>7</v>
      </c>
      <c r="E108" s="4">
        <f>SUM(E93:E107)</f>
        <v>580</v>
      </c>
      <c r="F108" s="55">
        <f>SUM(F93:F107)</f>
        <v>22</v>
      </c>
      <c r="G108" s="55">
        <f t="shared" ref="G108:S108" si="26">SUM(G93:G107)</f>
        <v>35</v>
      </c>
      <c r="H108" s="55">
        <f t="shared" si="26"/>
        <v>75</v>
      </c>
      <c r="I108" s="55">
        <f t="shared" si="26"/>
        <v>91</v>
      </c>
      <c r="J108" s="55">
        <f t="shared" si="26"/>
        <v>41</v>
      </c>
      <c r="K108" s="55">
        <f t="shared" si="26"/>
        <v>57</v>
      </c>
      <c r="L108" s="55">
        <f t="shared" si="26"/>
        <v>28</v>
      </c>
      <c r="M108" s="55">
        <f t="shared" si="26"/>
        <v>61</v>
      </c>
      <c r="N108" s="55">
        <f t="shared" si="26"/>
        <v>166</v>
      </c>
      <c r="O108" s="55">
        <f t="shared" si="26"/>
        <v>244</v>
      </c>
      <c r="P108" s="55">
        <f t="shared" si="26"/>
        <v>410</v>
      </c>
      <c r="Q108" s="36">
        <f t="shared" si="26"/>
        <v>54.829925191767295</v>
      </c>
      <c r="R108" s="12"/>
      <c r="S108" s="55">
        <f t="shared" si="26"/>
        <v>4</v>
      </c>
      <c r="T108" s="55">
        <f t="shared" ref="T108:AB108" si="27">SUM(T93:T107)</f>
        <v>2</v>
      </c>
      <c r="U108" s="55">
        <f t="shared" si="27"/>
        <v>1</v>
      </c>
      <c r="V108" s="55">
        <f t="shared" si="27"/>
        <v>6</v>
      </c>
      <c r="W108" s="55">
        <f t="shared" si="27"/>
        <v>0</v>
      </c>
      <c r="X108" s="55">
        <f t="shared" si="27"/>
        <v>2</v>
      </c>
      <c r="Y108" s="55">
        <f t="shared" si="27"/>
        <v>7</v>
      </c>
      <c r="Z108" s="55">
        <f t="shared" si="27"/>
        <v>2</v>
      </c>
      <c r="AA108" s="55">
        <f t="shared" si="27"/>
        <v>10</v>
      </c>
      <c r="AB108" s="55">
        <f t="shared" si="27"/>
        <v>33</v>
      </c>
      <c r="AC108" s="12"/>
      <c r="AD108" s="55">
        <f t="shared" ref="AD108:AL108" si="28">SUM(AD93:AD107)</f>
        <v>45</v>
      </c>
      <c r="AE108" s="55">
        <f t="shared" si="28"/>
        <v>25</v>
      </c>
      <c r="AF108" s="55">
        <f t="shared" si="28"/>
        <v>7</v>
      </c>
      <c r="AG108" s="55">
        <f t="shared" si="28"/>
        <v>588</v>
      </c>
      <c r="AH108" s="55">
        <f t="shared" si="28"/>
        <v>294</v>
      </c>
      <c r="AI108" s="55">
        <f t="shared" si="28"/>
        <v>126</v>
      </c>
      <c r="AJ108" s="55">
        <f t="shared" si="28"/>
        <v>7</v>
      </c>
      <c r="AK108" s="55">
        <f t="shared" si="28"/>
        <v>15</v>
      </c>
      <c r="AL108" s="55">
        <f t="shared" si="28"/>
        <v>0</v>
      </c>
      <c r="AM108" s="12"/>
      <c r="AN108" s="55">
        <f>SUM(AN93:AN107)</f>
        <v>18</v>
      </c>
      <c r="AO108" s="55">
        <f>SUM(AO93:AO107)</f>
        <v>4</v>
      </c>
      <c r="AP108" s="55">
        <f>SUM(AP93:AP107)</f>
        <v>5</v>
      </c>
      <c r="AQ108" s="55">
        <f>SUM(AQ93:AQ107)</f>
        <v>6</v>
      </c>
      <c r="AR108" s="55">
        <f>SUM(AR93:AR107)</f>
        <v>33</v>
      </c>
      <c r="AS108" s="52"/>
      <c r="AT108" s="55">
        <f>SUM(AT93:AT107)</f>
        <v>8</v>
      </c>
      <c r="AU108" s="55">
        <f>SUM(AU93:AU107)</f>
        <v>15</v>
      </c>
      <c r="AV108" s="55">
        <f>SUM(AV93:AV107)</f>
        <v>7</v>
      </c>
      <c r="AW108" s="55">
        <f>SUM(AW93:AW107)</f>
        <v>2</v>
      </c>
      <c r="AX108" s="12"/>
      <c r="AY108" s="55">
        <f t="shared" ref="AY108:BJ108" si="29">SUM(AY93:AY107)</f>
        <v>462</v>
      </c>
      <c r="AZ108" s="55">
        <f t="shared" si="29"/>
        <v>1</v>
      </c>
      <c r="BA108" s="55">
        <f t="shared" si="29"/>
        <v>0</v>
      </c>
      <c r="BB108" s="55">
        <f t="shared" si="29"/>
        <v>0</v>
      </c>
      <c r="BC108" s="55">
        <f t="shared" si="29"/>
        <v>439</v>
      </c>
      <c r="BD108" s="55">
        <f t="shared" si="29"/>
        <v>387</v>
      </c>
      <c r="BE108" s="55">
        <f t="shared" si="29"/>
        <v>70</v>
      </c>
      <c r="BF108" s="55">
        <f t="shared" si="29"/>
        <v>7</v>
      </c>
      <c r="BG108" s="55">
        <f t="shared" si="29"/>
        <v>16</v>
      </c>
      <c r="BH108" s="55">
        <f t="shared" si="29"/>
        <v>3</v>
      </c>
      <c r="BI108" s="55">
        <f t="shared" si="29"/>
        <v>2</v>
      </c>
      <c r="BJ108" s="55">
        <f t="shared" si="29"/>
        <v>3</v>
      </c>
      <c r="BK108" s="12"/>
      <c r="BL108" s="55">
        <f>SUM(BL94:BL107)</f>
        <v>43</v>
      </c>
      <c r="BM108" s="55">
        <f t="shared" ref="BM108:BR108" si="30">SUM(BM93:BM107)</f>
        <v>48</v>
      </c>
      <c r="BN108" s="55">
        <f t="shared" si="30"/>
        <v>7</v>
      </c>
      <c r="BO108" s="55">
        <f t="shared" si="30"/>
        <v>1</v>
      </c>
      <c r="BP108" s="55">
        <f t="shared" si="30"/>
        <v>11</v>
      </c>
      <c r="BQ108" s="55">
        <f t="shared" si="30"/>
        <v>4</v>
      </c>
      <c r="BR108" s="55">
        <f t="shared" si="30"/>
        <v>114</v>
      </c>
      <c r="BS108" s="12"/>
      <c r="BT108" s="55">
        <f t="shared" ref="BT108:BZ108" si="31">SUM(BT93:BT107)</f>
        <v>40</v>
      </c>
      <c r="BU108" s="55">
        <f t="shared" si="31"/>
        <v>19</v>
      </c>
      <c r="BV108" s="55">
        <f t="shared" si="31"/>
        <v>4</v>
      </c>
      <c r="BW108" s="55">
        <f t="shared" si="31"/>
        <v>4</v>
      </c>
      <c r="BX108" s="55">
        <f t="shared" si="31"/>
        <v>5</v>
      </c>
      <c r="BY108" s="55">
        <f t="shared" si="31"/>
        <v>9</v>
      </c>
      <c r="BZ108" s="55">
        <f t="shared" si="31"/>
        <v>81</v>
      </c>
      <c r="CA108" s="12"/>
      <c r="CB108" s="55">
        <f t="shared" ref="CB108:CH108" si="32">SUM(CB93:CB107)</f>
        <v>36</v>
      </c>
      <c r="CC108" s="55">
        <f t="shared" si="32"/>
        <v>1</v>
      </c>
      <c r="CD108" s="55">
        <f t="shared" si="32"/>
        <v>16</v>
      </c>
      <c r="CE108" s="55">
        <f t="shared" si="32"/>
        <v>14</v>
      </c>
      <c r="CF108" s="55">
        <f t="shared" si="32"/>
        <v>46</v>
      </c>
      <c r="CG108" s="55">
        <f t="shared" si="32"/>
        <v>66</v>
      </c>
      <c r="CH108" s="55">
        <f t="shared" si="32"/>
        <v>179</v>
      </c>
      <c r="CI108" s="12"/>
      <c r="CJ108" s="55">
        <f t="shared" ref="CJ108:CP108" si="33">SUM(CJ93:CJ107)</f>
        <v>0</v>
      </c>
      <c r="CK108" s="55">
        <f t="shared" si="33"/>
        <v>2</v>
      </c>
      <c r="CL108" s="55">
        <f t="shared" si="33"/>
        <v>0</v>
      </c>
      <c r="CM108" s="55">
        <f t="shared" si="33"/>
        <v>0</v>
      </c>
      <c r="CN108" s="55">
        <f t="shared" si="33"/>
        <v>2</v>
      </c>
      <c r="CO108" s="55">
        <f t="shared" si="33"/>
        <v>3</v>
      </c>
      <c r="CP108" s="55">
        <f t="shared" si="33"/>
        <v>7</v>
      </c>
      <c r="CQ108" s="12"/>
      <c r="CR108" s="55">
        <f t="shared" ref="CR108:CX108" si="34">SUM(CR93:CR107)</f>
        <v>71</v>
      </c>
      <c r="CS108" s="55">
        <f t="shared" si="34"/>
        <v>124</v>
      </c>
      <c r="CT108" s="55">
        <f t="shared" si="34"/>
        <v>2</v>
      </c>
      <c r="CU108" s="55">
        <f t="shared" si="34"/>
        <v>0</v>
      </c>
      <c r="CV108" s="55">
        <f t="shared" si="34"/>
        <v>11</v>
      </c>
      <c r="CW108" s="55">
        <f t="shared" si="34"/>
        <v>8</v>
      </c>
      <c r="CX108" s="20">
        <f t="shared" si="34"/>
        <v>225</v>
      </c>
      <c r="CY108" s="65"/>
    </row>
    <row r="109" spans="1:103" x14ac:dyDescent="0.2">
      <c r="A109" s="70" t="s">
        <v>198</v>
      </c>
      <c r="B109" s="70"/>
      <c r="C109" s="70"/>
      <c r="D109" s="4">
        <f>SUM(D13+D24+D40+D49+D66+D84+D92+D108)</f>
        <v>24</v>
      </c>
      <c r="E109" s="4">
        <f>SUM(E13+E24+E40+E49+E66+E84+E92+E108)</f>
        <v>2180</v>
      </c>
      <c r="F109" s="4">
        <f t="shared" ref="F109:BQ109" si="35">SUM(F13+F24+F40+F49+F66+F84+F92+F108)</f>
        <v>113</v>
      </c>
      <c r="G109" s="4">
        <f t="shared" si="35"/>
        <v>210</v>
      </c>
      <c r="H109" s="4">
        <f t="shared" si="35"/>
        <v>378</v>
      </c>
      <c r="I109" s="4">
        <f t="shared" si="35"/>
        <v>435</v>
      </c>
      <c r="J109" s="4">
        <f t="shared" si="35"/>
        <v>171</v>
      </c>
      <c r="K109" s="4">
        <f t="shared" si="35"/>
        <v>307</v>
      </c>
      <c r="L109" s="4">
        <f t="shared" si="35"/>
        <v>119</v>
      </c>
      <c r="M109" s="4">
        <f t="shared" si="35"/>
        <v>272</v>
      </c>
      <c r="N109" s="4">
        <f t="shared" si="35"/>
        <v>781</v>
      </c>
      <c r="O109" s="4">
        <f t="shared" si="35"/>
        <v>1224</v>
      </c>
      <c r="P109" s="4">
        <f t="shared" si="35"/>
        <v>2005</v>
      </c>
      <c r="Q109" s="36">
        <f>SUM(Q13+Q24+Q40+Q49+Q66+Q84+Q92+Q108)</f>
        <v>146.00253874286881</v>
      </c>
      <c r="R109" s="12"/>
      <c r="S109" s="4">
        <f t="shared" si="35"/>
        <v>8</v>
      </c>
      <c r="T109" s="4">
        <f t="shared" si="35"/>
        <v>2</v>
      </c>
      <c r="U109" s="4">
        <f t="shared" si="35"/>
        <v>1</v>
      </c>
      <c r="V109" s="4">
        <f t="shared" si="35"/>
        <v>20</v>
      </c>
      <c r="W109" s="4">
        <f t="shared" si="35"/>
        <v>9</v>
      </c>
      <c r="X109" s="4">
        <f t="shared" si="35"/>
        <v>3</v>
      </c>
      <c r="Y109" s="4">
        <f t="shared" si="35"/>
        <v>36</v>
      </c>
      <c r="Z109" s="4">
        <f t="shared" si="35"/>
        <v>3</v>
      </c>
      <c r="AA109" s="4">
        <f t="shared" si="35"/>
        <v>19</v>
      </c>
      <c r="AB109" s="39">
        <f>SUM(S109:AA109)</f>
        <v>101</v>
      </c>
      <c r="AC109" s="12"/>
      <c r="AD109" s="4">
        <f t="shared" si="35"/>
        <v>102</v>
      </c>
      <c r="AE109" s="4">
        <f t="shared" si="35"/>
        <v>89</v>
      </c>
      <c r="AF109" s="4">
        <f t="shared" si="35"/>
        <v>70</v>
      </c>
      <c r="AG109" s="4">
        <f t="shared" si="35"/>
        <v>1733</v>
      </c>
      <c r="AH109" s="4">
        <f t="shared" si="35"/>
        <v>1695</v>
      </c>
      <c r="AI109" s="4">
        <f t="shared" si="35"/>
        <v>809</v>
      </c>
      <c r="AJ109" s="4">
        <f t="shared" si="35"/>
        <v>49</v>
      </c>
      <c r="AK109" s="4">
        <f t="shared" si="35"/>
        <v>302</v>
      </c>
      <c r="AL109" s="4">
        <f t="shared" si="35"/>
        <v>0</v>
      </c>
      <c r="AM109" s="12"/>
      <c r="AN109" s="4">
        <f t="shared" si="35"/>
        <v>75</v>
      </c>
      <c r="AO109" s="4">
        <f t="shared" si="35"/>
        <v>5</v>
      </c>
      <c r="AP109" s="4">
        <f t="shared" si="35"/>
        <v>14</v>
      </c>
      <c r="AQ109" s="1">
        <f t="shared" si="35"/>
        <v>25</v>
      </c>
      <c r="AR109" s="4">
        <f>AR13+AR24+AR40+AR49+AR66+AR84+AR92+AR108</f>
        <v>119</v>
      </c>
      <c r="AS109" s="52"/>
      <c r="AT109" s="4">
        <f t="shared" si="35"/>
        <v>22</v>
      </c>
      <c r="AU109" s="4">
        <f t="shared" si="35"/>
        <v>29</v>
      </c>
      <c r="AV109" s="4">
        <f t="shared" si="35"/>
        <v>34</v>
      </c>
      <c r="AW109" s="4">
        <f t="shared" si="35"/>
        <v>17</v>
      </c>
      <c r="AX109" s="12"/>
      <c r="AY109" s="4">
        <f t="shared" si="35"/>
        <v>1802</v>
      </c>
      <c r="AZ109" s="4">
        <f t="shared" si="35"/>
        <v>161</v>
      </c>
      <c r="BA109" s="4">
        <f t="shared" si="35"/>
        <v>2</v>
      </c>
      <c r="BB109" s="4"/>
      <c r="BC109" s="4">
        <f t="shared" si="35"/>
        <v>1609</v>
      </c>
      <c r="BD109" s="4">
        <f t="shared" si="35"/>
        <v>1438</v>
      </c>
      <c r="BE109" s="4">
        <f t="shared" si="35"/>
        <v>277</v>
      </c>
      <c r="BF109" s="4">
        <f t="shared" si="35"/>
        <v>169</v>
      </c>
      <c r="BG109" s="4">
        <f t="shared" si="35"/>
        <v>1038</v>
      </c>
      <c r="BH109" s="4">
        <f t="shared" si="35"/>
        <v>6</v>
      </c>
      <c r="BI109" s="4">
        <f t="shared" si="35"/>
        <v>9</v>
      </c>
      <c r="BJ109" s="4">
        <f t="shared" si="35"/>
        <v>20</v>
      </c>
      <c r="BK109" s="12"/>
      <c r="BL109" s="4">
        <f t="shared" si="35"/>
        <v>168</v>
      </c>
      <c r="BM109" s="4">
        <f t="shared" si="35"/>
        <v>184</v>
      </c>
      <c r="BN109" s="4">
        <f t="shared" si="35"/>
        <v>54</v>
      </c>
      <c r="BO109" s="4">
        <f t="shared" si="35"/>
        <v>14</v>
      </c>
      <c r="BP109" s="4">
        <f t="shared" si="35"/>
        <v>42</v>
      </c>
      <c r="BQ109" s="4">
        <f t="shared" si="35"/>
        <v>38</v>
      </c>
      <c r="BR109" s="4">
        <f t="shared" ref="BR109:CW109" si="36">SUM(BR13+BR24+BR40+BR49+BR66+BR84+BR92+BR108)</f>
        <v>500</v>
      </c>
      <c r="BS109" s="12"/>
      <c r="BT109" s="4">
        <f t="shared" si="36"/>
        <v>286</v>
      </c>
      <c r="BU109" s="4">
        <f t="shared" si="36"/>
        <v>195</v>
      </c>
      <c r="BV109" s="4">
        <f t="shared" si="36"/>
        <v>63</v>
      </c>
      <c r="BW109" s="4">
        <f t="shared" si="36"/>
        <v>24</v>
      </c>
      <c r="BX109" s="4">
        <f t="shared" si="36"/>
        <v>66</v>
      </c>
      <c r="BY109" s="4">
        <f t="shared" si="36"/>
        <v>99</v>
      </c>
      <c r="BZ109" s="4">
        <f>SUM(BT109:BY109)</f>
        <v>733</v>
      </c>
      <c r="CA109" s="12"/>
      <c r="CB109" s="4">
        <f t="shared" si="36"/>
        <v>181</v>
      </c>
      <c r="CC109" s="4">
        <f t="shared" si="36"/>
        <v>23</v>
      </c>
      <c r="CD109" s="4">
        <f t="shared" si="36"/>
        <v>141</v>
      </c>
      <c r="CE109" s="4">
        <f t="shared" si="36"/>
        <v>47</v>
      </c>
      <c r="CF109" s="4">
        <f t="shared" si="36"/>
        <v>223</v>
      </c>
      <c r="CG109" s="4">
        <f t="shared" si="36"/>
        <v>280</v>
      </c>
      <c r="CH109" s="4">
        <f>SUM(CB109:CG109)</f>
        <v>895</v>
      </c>
      <c r="CI109" s="12"/>
      <c r="CJ109" s="4">
        <f t="shared" si="36"/>
        <v>2</v>
      </c>
      <c r="CK109" s="4">
        <f t="shared" si="36"/>
        <v>2</v>
      </c>
      <c r="CL109" s="4">
        <f t="shared" si="36"/>
        <v>0</v>
      </c>
      <c r="CM109" s="4">
        <f t="shared" si="36"/>
        <v>0</v>
      </c>
      <c r="CN109" s="4">
        <f t="shared" si="36"/>
        <v>2</v>
      </c>
      <c r="CO109" s="4">
        <f t="shared" si="36"/>
        <v>11</v>
      </c>
      <c r="CP109" s="4">
        <f>SUM(CJ109:CO109)</f>
        <v>17</v>
      </c>
      <c r="CQ109" s="12"/>
      <c r="CR109" s="4">
        <f t="shared" si="36"/>
        <v>125</v>
      </c>
      <c r="CS109" s="4">
        <f t="shared" si="36"/>
        <v>248</v>
      </c>
      <c r="CT109" s="4">
        <f t="shared" si="36"/>
        <v>18</v>
      </c>
      <c r="CU109" s="4">
        <f t="shared" si="36"/>
        <v>2</v>
      </c>
      <c r="CV109" s="4">
        <f t="shared" si="36"/>
        <v>22</v>
      </c>
      <c r="CW109" s="4">
        <f t="shared" si="36"/>
        <v>16</v>
      </c>
      <c r="CX109" s="4">
        <f>SUM(CR109:CW109)</f>
        <v>431</v>
      </c>
      <c r="CY109" s="65"/>
    </row>
    <row r="110" spans="1:103" ht="13.5" customHeight="1" x14ac:dyDescent="0.2">
      <c r="AR110" s="5"/>
    </row>
    <row r="111" spans="1:103" x14ac:dyDescent="0.2">
      <c r="P111" s="38"/>
      <c r="AR111" s="5"/>
      <c r="BA111" s="7" t="s">
        <v>116</v>
      </c>
      <c r="BC111" s="7">
        <f>59</f>
        <v>59</v>
      </c>
      <c r="BP111" s="7" t="s">
        <v>116</v>
      </c>
      <c r="BQ111" s="7">
        <f>2</f>
        <v>2</v>
      </c>
      <c r="BZ111" s="7">
        <f>1</f>
        <v>1</v>
      </c>
      <c r="CH111" s="7">
        <f>1</f>
        <v>1</v>
      </c>
      <c r="CP111" s="7">
        <f>0</f>
        <v>0</v>
      </c>
      <c r="CX111" s="7">
        <f>1</f>
        <v>1</v>
      </c>
    </row>
    <row r="112" spans="1:103" x14ac:dyDescent="0.2">
      <c r="A112" s="57"/>
      <c r="B112" s="7" t="s">
        <v>211</v>
      </c>
      <c r="P112" s="38"/>
      <c r="AR112" s="5"/>
      <c r="BA112" s="7" t="s">
        <v>213</v>
      </c>
      <c r="BC112" s="7">
        <f>98</f>
        <v>98</v>
      </c>
      <c r="BP112" s="7" t="s">
        <v>213</v>
      </c>
      <c r="BQ112" s="7">
        <f>25</f>
        <v>25</v>
      </c>
      <c r="BZ112" s="7">
        <f>29</f>
        <v>29</v>
      </c>
      <c r="CH112" s="7">
        <f>60</f>
        <v>60</v>
      </c>
      <c r="CP112" s="7">
        <f>0</f>
        <v>0</v>
      </c>
      <c r="CX112" s="7">
        <f>5</f>
        <v>5</v>
      </c>
    </row>
    <row r="113" spans="1:102" x14ac:dyDescent="0.2">
      <c r="A113" s="62"/>
      <c r="B113" s="7" t="s">
        <v>212</v>
      </c>
      <c r="P113" s="38"/>
      <c r="AR113" s="5"/>
      <c r="BA113" s="7" t="s">
        <v>214</v>
      </c>
      <c r="BC113" s="7">
        <f>65</f>
        <v>65</v>
      </c>
      <c r="BP113" s="7" t="s">
        <v>214</v>
      </c>
      <c r="BQ113" s="7">
        <f>3</f>
        <v>3</v>
      </c>
      <c r="BZ113" s="7">
        <f>0</f>
        <v>0</v>
      </c>
      <c r="CH113" s="7">
        <f>0</f>
        <v>0</v>
      </c>
      <c r="CP113" s="7">
        <f>0</f>
        <v>0</v>
      </c>
      <c r="CX113" s="7">
        <f>0</f>
        <v>0</v>
      </c>
    </row>
    <row r="114" spans="1:102" x14ac:dyDescent="0.2">
      <c r="A114" s="58"/>
      <c r="B114" s="59"/>
      <c r="P114" s="38"/>
      <c r="AR114" s="5"/>
      <c r="BA114" s="7" t="s">
        <v>215</v>
      </c>
      <c r="BC114" s="7">
        <f>81</f>
        <v>81</v>
      </c>
      <c r="BP114" s="7" t="s">
        <v>215</v>
      </c>
      <c r="BQ114" s="7">
        <f>13</f>
        <v>13</v>
      </c>
      <c r="BZ114" s="7">
        <f>24</f>
        <v>24</v>
      </c>
      <c r="CH114" s="7">
        <f>55</f>
        <v>55</v>
      </c>
      <c r="CP114" s="7">
        <f>0</f>
        <v>0</v>
      </c>
      <c r="CX114" s="7">
        <f>8</f>
        <v>8</v>
      </c>
    </row>
    <row r="115" spans="1:102" x14ac:dyDescent="0.2">
      <c r="P115" s="38"/>
      <c r="AR115" s="5"/>
      <c r="BA115" s="7" t="s">
        <v>219</v>
      </c>
      <c r="BC115" s="7">
        <f>96</f>
        <v>96</v>
      </c>
      <c r="BP115" s="7" t="s">
        <v>219</v>
      </c>
      <c r="BQ115" s="7">
        <f>72</f>
        <v>72</v>
      </c>
      <c r="BZ115" s="7">
        <f>135</f>
        <v>135</v>
      </c>
      <c r="CH115" s="7">
        <f>81</f>
        <v>81</v>
      </c>
      <c r="CP115" s="7">
        <f>2</f>
        <v>2</v>
      </c>
      <c r="CX115" s="7">
        <f>38</f>
        <v>38</v>
      </c>
    </row>
    <row r="116" spans="1:102" x14ac:dyDescent="0.2">
      <c r="J116" s="59"/>
      <c r="P116" s="38"/>
      <c r="AR116" s="5"/>
      <c r="BA116" s="7" t="s">
        <v>216</v>
      </c>
      <c r="BC116" s="7">
        <f>123</f>
        <v>123</v>
      </c>
      <c r="BP116" s="7" t="s">
        <v>216</v>
      </c>
      <c r="BQ116" s="7">
        <f>29</f>
        <v>29</v>
      </c>
      <c r="BZ116" s="7">
        <f>33</f>
        <v>33</v>
      </c>
      <c r="CH116" s="7">
        <f>87</f>
        <v>87</v>
      </c>
      <c r="CP116" s="7">
        <v>2</v>
      </c>
      <c r="CX116" s="7">
        <v>8</v>
      </c>
    </row>
    <row r="117" spans="1:102" x14ac:dyDescent="0.2">
      <c r="P117" s="38"/>
      <c r="AR117" s="5"/>
      <c r="BA117" s="7" t="s">
        <v>217</v>
      </c>
      <c r="BC117" s="7">
        <f>48</f>
        <v>48</v>
      </c>
      <c r="BP117" s="7" t="s">
        <v>217</v>
      </c>
      <c r="BQ117" s="7">
        <f>26</f>
        <v>26</v>
      </c>
      <c r="BZ117" s="7">
        <f>95</f>
        <v>95</v>
      </c>
      <c r="CH117" s="7">
        <f>52</f>
        <v>52</v>
      </c>
      <c r="CP117" s="7">
        <f>0</f>
        <v>0</v>
      </c>
      <c r="CX117" s="7">
        <f>8</f>
        <v>8</v>
      </c>
    </row>
    <row r="118" spans="1:102" x14ac:dyDescent="0.2">
      <c r="P118" s="38"/>
      <c r="AR118" s="5"/>
      <c r="BA118" s="7" t="s">
        <v>218</v>
      </c>
      <c r="BC118" s="7">
        <f>106</f>
        <v>106</v>
      </c>
      <c r="BP118" s="7" t="s">
        <v>218</v>
      </c>
      <c r="BQ118" s="7">
        <f>39</f>
        <v>39</v>
      </c>
      <c r="BZ118" s="7">
        <f>40</f>
        <v>40</v>
      </c>
      <c r="CH118" s="7">
        <f>52</f>
        <v>52</v>
      </c>
      <c r="CP118" s="7">
        <f>0</f>
        <v>0</v>
      </c>
      <c r="CX118" s="7">
        <f>66</f>
        <v>66</v>
      </c>
    </row>
    <row r="119" spans="1:102" x14ac:dyDescent="0.2">
      <c r="P119" s="38"/>
      <c r="AR119" s="5"/>
      <c r="BA119" s="7" t="s">
        <v>220</v>
      </c>
      <c r="BC119" s="7">
        <f>36</f>
        <v>36</v>
      </c>
      <c r="BP119" s="7" t="s">
        <v>220</v>
      </c>
      <c r="BQ119" s="7">
        <f>28</f>
        <v>28</v>
      </c>
      <c r="BZ119" s="7">
        <f>10</f>
        <v>10</v>
      </c>
      <c r="CH119" s="7">
        <f>25</f>
        <v>25</v>
      </c>
      <c r="CP119" s="7">
        <f>0</f>
        <v>0</v>
      </c>
      <c r="CX119" s="7">
        <f>57</f>
        <v>57</v>
      </c>
    </row>
    <row r="120" spans="1:102" x14ac:dyDescent="0.2">
      <c r="P120" s="38"/>
      <c r="R120" s="67"/>
      <c r="AR120" s="5"/>
      <c r="BC120" s="7">
        <f>SUM(BC111:BC119)</f>
        <v>712</v>
      </c>
      <c r="BQ120" s="7">
        <f>SUM(BQ111:BQ119)</f>
        <v>237</v>
      </c>
      <c r="BZ120" s="7">
        <f>SUM(BZ111:BZ119)</f>
        <v>367</v>
      </c>
      <c r="CH120" s="7">
        <f>SUM(CH111:CH119)</f>
        <v>413</v>
      </c>
      <c r="CP120" s="7">
        <f>SUM(CP111:CP119)</f>
        <v>4</v>
      </c>
      <c r="CX120" s="7">
        <f>SUM(CX111:CX119)</f>
        <v>191</v>
      </c>
    </row>
    <row r="121" spans="1:102" x14ac:dyDescent="0.2">
      <c r="P121" s="38"/>
      <c r="S121" s="59"/>
      <c r="AR121" s="5"/>
      <c r="BC121" s="7">
        <f>BC109+BC120</f>
        <v>2321</v>
      </c>
      <c r="BP121" s="7" t="s">
        <v>14</v>
      </c>
      <c r="BQ121" s="7">
        <f>BR109+BQ120</f>
        <v>737</v>
      </c>
      <c r="BZ121" s="7">
        <f>BZ109+BZ120</f>
        <v>1100</v>
      </c>
      <c r="CH121" s="7">
        <f>CH109+CH120</f>
        <v>1308</v>
      </c>
      <c r="CP121" s="7">
        <f>CP109+CP120</f>
        <v>21</v>
      </c>
      <c r="CX121" s="7">
        <f>CX109+CX120</f>
        <v>622</v>
      </c>
    </row>
    <row r="122" spans="1:102" x14ac:dyDescent="0.2">
      <c r="AR122" s="5"/>
    </row>
    <row r="123" spans="1:102" x14ac:dyDescent="0.2">
      <c r="AR123" s="5"/>
    </row>
    <row r="124" spans="1:102" x14ac:dyDescent="0.2">
      <c r="AR124" s="5"/>
    </row>
    <row r="125" spans="1:102" x14ac:dyDescent="0.2">
      <c r="AR125" s="5"/>
    </row>
    <row r="126" spans="1:102" x14ac:dyDescent="0.2">
      <c r="AR126" s="5"/>
    </row>
    <row r="127" spans="1:102" x14ac:dyDescent="0.2">
      <c r="AR127" s="5"/>
    </row>
    <row r="128" spans="1:102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"/>
    </row>
    <row r="154" spans="44:44" x14ac:dyDescent="0.2">
      <c r="AR154" s="5"/>
    </row>
    <row r="155" spans="44:44" x14ac:dyDescent="0.2">
      <c r="AR155" s="5"/>
    </row>
    <row r="156" spans="44:44" x14ac:dyDescent="0.2">
      <c r="AR156" s="5"/>
    </row>
    <row r="157" spans="44:44" x14ac:dyDescent="0.2">
      <c r="AR157" s="5"/>
    </row>
    <row r="158" spans="44:44" x14ac:dyDescent="0.2">
      <c r="AR158" s="5"/>
    </row>
    <row r="159" spans="44:44" x14ac:dyDescent="0.2">
      <c r="AR159" s="53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2023-07-07T15:13:02Z</dcterms:modified>
</cp:coreProperties>
</file>