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0" yWindow="110" windowWidth="9960" windowHeight="11020" tabRatio="905"/>
  </bookViews>
  <sheets>
    <sheet name="CCA 60 " sheetId="3" r:id="rId1"/>
  </sheets>
  <definedNames>
    <definedName name="_xlnm.Print_Area" localSheetId="0">'CCA 60 '!$A$1:$E$51</definedName>
  </definedNames>
  <calcPr calcId="125725"/>
</workbook>
</file>

<file path=xl/calcChain.xml><?xml version="1.0" encoding="utf-8"?>
<calcChain xmlns="http://schemas.openxmlformats.org/spreadsheetml/2006/main">
  <c r="E35" i="3"/>
  <c r="E15" l="1"/>
  <c r="E16"/>
  <c r="E17"/>
  <c r="E18"/>
  <c r="E14"/>
  <c r="E26" l="1"/>
  <c r="E19"/>
  <c r="E34"/>
  <c r="E33"/>
  <c r="E36"/>
  <c r="D42" s="1"/>
  <c r="E37" l="1"/>
  <c r="D22"/>
  <c r="D24"/>
  <c r="D25"/>
  <c r="D23"/>
  <c r="E29" l="1"/>
  <c r="C44" s="1"/>
  <c r="E44" s="1"/>
  <c r="E28"/>
  <c r="C43" s="1"/>
  <c r="E43" s="1"/>
  <c r="E27"/>
  <c r="C42" s="1"/>
  <c r="E42" s="1"/>
</calcChain>
</file>

<file path=xl/sharedStrings.xml><?xml version="1.0" encoding="utf-8"?>
<sst xmlns="http://schemas.openxmlformats.org/spreadsheetml/2006/main" count="55" uniqueCount="50">
  <si>
    <t>TIPOLOGIA:</t>
  </si>
  <si>
    <t>SERVIÇO DE CONVIVÊNCIA E FORTALECIMENTO DE VÍNCULOS - SCFV</t>
  </si>
  <si>
    <t>CENTRO PARA CRIANÇAS E ADOLESCENTES - CCA</t>
  </si>
  <si>
    <t>CAPACIDADE</t>
  </si>
  <si>
    <t>CUSTOS DIRETOS</t>
  </si>
  <si>
    <t>Cargos</t>
  </si>
  <si>
    <t>Quantidade</t>
  </si>
  <si>
    <t>Salário Base</t>
  </si>
  <si>
    <t>Total Salários</t>
  </si>
  <si>
    <t>Gerente de Serviço II</t>
  </si>
  <si>
    <t>Assistente Técnico II</t>
  </si>
  <si>
    <t>Cozinheiro - 40 h</t>
  </si>
  <si>
    <t>HORAS OFICINAS</t>
  </si>
  <si>
    <t>Valor</t>
  </si>
  <si>
    <t>Per Capita</t>
  </si>
  <si>
    <t>FUNDO DE RESERVA</t>
  </si>
  <si>
    <t xml:space="preserve">% </t>
  </si>
  <si>
    <t>ALIMENTAÇÃO</t>
  </si>
  <si>
    <t>MATERIAL PARA O TRABALHO SOCIOEDUCATIVO E PEDAGÓGICO</t>
  </si>
  <si>
    <t>OUTRAS DESPESAS</t>
  </si>
  <si>
    <t>Orientador Socioeducativo - 40 h</t>
  </si>
  <si>
    <t>Agente Operacional - 40 h</t>
  </si>
  <si>
    <t>PLANILHA REFERENCIAL DE CUSTO DO SERVIÇO</t>
  </si>
  <si>
    <t>VALOR REFERENCIAL: Portaria 24/SMADS/2018 (Reaj 4%)</t>
  </si>
  <si>
    <t>REMUNERAÇÃO DE PESSOAL E ENCARGOS RELACIONADOS</t>
  </si>
  <si>
    <t>Para OSC com isenção - cota patronal</t>
  </si>
  <si>
    <t>Para OSC sem isenção - cota patronal</t>
  </si>
  <si>
    <t>OSC sem isenção cota patronal</t>
  </si>
  <si>
    <t>OSC com isenção cota patronal</t>
  </si>
  <si>
    <t>RECURSOS HUMANOS - Portaria 46/SMADS/2010</t>
  </si>
  <si>
    <t>ENCARGOS RELACIONADOS</t>
  </si>
  <si>
    <t>DESPESAS COM CONCESSIONÁRIAS DE SERVIÇOS</t>
  </si>
  <si>
    <t>DEMAIS DESPESAS DAS NECESSIDADES DO SERVIÇO</t>
  </si>
  <si>
    <t>SUBTOTAL "A"</t>
  </si>
  <si>
    <t>SUBTOTAL "B"</t>
  </si>
  <si>
    <t>TOTAL RH</t>
  </si>
  <si>
    <t>TOTAL DO CUSTO DIRETO DA PARCERIA</t>
  </si>
  <si>
    <t>OSC SEM ISENÇÃO COTA PATRONAL</t>
  </si>
  <si>
    <t>OSC COM ISENÇÃO COTA PATRONAL</t>
  </si>
  <si>
    <t>TIPOS DE CUSTOS</t>
  </si>
  <si>
    <t>VALOR</t>
  </si>
  <si>
    <t>Os valores são meramente referenciais para composição do custo do serviço com base nas legislações vigentes, podendo e a proponente elaborar o seu próprio demonstrativo de aplicação dos recursos financeiros da Parceria.</t>
  </si>
  <si>
    <t>LDO</t>
  </si>
  <si>
    <t>.</t>
  </si>
  <si>
    <t>Para OSC com isenção - cota patronal e 1% PIS</t>
  </si>
  <si>
    <t>OSC com isenção cota patronal e 1% PIS</t>
  </si>
  <si>
    <t>OSC COM ISENÇÃO COTA PATRONAL e 1% PIS</t>
  </si>
  <si>
    <t>QUANDO O SERVIÇO ESTIVER INSTALADO EM PRÓPRIO MUNICIPAL OU IMÓVEL LOCADO DIRETAMENTE PELA SMADS (CONSIDERADO 30% DO VALOR DAS CONCESSIONÁRIAS)</t>
  </si>
  <si>
    <t>Obs.:</t>
  </si>
  <si>
    <t>Elaborada por SMADS.GSUAS/CGPAR em AGO/2018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</si>
</sst>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b/>
      <sz val="11"/>
      <name val="Arial"/>
      <family val="2"/>
    </font>
    <font>
      <b/>
      <sz val="9"/>
      <color theme="1"/>
      <name val="Calibri"/>
      <family val="2"/>
      <scheme val="minor"/>
    </font>
    <font>
      <b/>
      <sz val="9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3" fillId="0" borderId="1" xfId="1" applyFont="1" applyBorder="1" applyAlignment="1">
      <alignment horizontal="center" wrapText="1"/>
    </xf>
    <xf numFmtId="0" fontId="1" fillId="0" borderId="1" xfId="1" applyBorder="1" applyAlignment="1">
      <alignment horizontal="center"/>
    </xf>
    <xf numFmtId="4" fontId="1" fillId="0" borderId="1" xfId="1" applyNumberFormat="1" applyBorder="1" applyAlignment="1">
      <alignment horizontal="center"/>
    </xf>
    <xf numFmtId="0" fontId="3" fillId="0" borderId="1" xfId="1" applyFont="1" applyBorder="1" applyAlignment="1">
      <alignment horizontal="center"/>
    </xf>
    <xf numFmtId="4" fontId="5" fillId="0" borderId="1" xfId="1" applyNumberFormat="1" applyFont="1" applyFill="1" applyBorder="1" applyAlignment="1">
      <alignment horizontal="center"/>
    </xf>
    <xf numFmtId="4" fontId="3" fillId="0" borderId="1" xfId="1" applyNumberFormat="1" applyFont="1" applyFill="1" applyBorder="1" applyAlignment="1">
      <alignment horizontal="center"/>
    </xf>
    <xf numFmtId="4" fontId="2" fillId="4" borderId="1" xfId="1" applyNumberFormat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10" fontId="1" fillId="0" borderId="1" xfId="1" applyNumberFormat="1" applyBorder="1" applyAlignment="1">
      <alignment horizontal="center"/>
    </xf>
    <xf numFmtId="0" fontId="2" fillId="0" borderId="1" xfId="1" applyFont="1" applyFill="1" applyBorder="1"/>
    <xf numFmtId="10" fontId="5" fillId="0" borderId="1" xfId="1" applyNumberFormat="1" applyFont="1" applyFill="1" applyBorder="1" applyAlignment="1">
      <alignment horizontal="center"/>
    </xf>
    <xf numFmtId="4" fontId="2" fillId="0" borderId="1" xfId="1" applyNumberFormat="1" applyFont="1" applyBorder="1" applyAlignment="1">
      <alignment horizontal="center"/>
    </xf>
    <xf numFmtId="0" fontId="3" fillId="4" borderId="1" xfId="1" applyFont="1" applyFill="1" applyBorder="1" applyAlignment="1">
      <alignment wrapText="1"/>
    </xf>
    <xf numFmtId="4" fontId="2" fillId="4" borderId="1" xfId="1" applyNumberFormat="1" applyFont="1" applyFill="1" applyBorder="1" applyAlignment="1"/>
    <xf numFmtId="4" fontId="2" fillId="3" borderId="1" xfId="1" applyNumberFormat="1" applyFont="1" applyFill="1" applyBorder="1" applyAlignment="1">
      <alignment horizontal="center"/>
    </xf>
    <xf numFmtId="0" fontId="8" fillId="0" borderId="1" xfId="1" applyFont="1" applyBorder="1"/>
    <xf numFmtId="0" fontId="1" fillId="0" borderId="1" xfId="1" applyBorder="1"/>
    <xf numFmtId="0" fontId="5" fillId="0" borderId="1" xfId="1" applyFont="1" applyBorder="1"/>
    <xf numFmtId="0" fontId="2" fillId="0" borderId="1" xfId="1" applyFont="1" applyBorder="1"/>
    <xf numFmtId="4" fontId="5" fillId="0" borderId="1" xfId="1" applyNumberFormat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/>
    </xf>
    <xf numFmtId="0" fontId="3" fillId="4" borderId="1" xfId="1" applyFont="1" applyFill="1" applyBorder="1"/>
    <xf numFmtId="0" fontId="12" fillId="0" borderId="1" xfId="1" applyFont="1" applyBorder="1"/>
    <xf numFmtId="0" fontId="0" fillId="0" borderId="0" xfId="0" applyFill="1"/>
    <xf numFmtId="0" fontId="2" fillId="0" borderId="1" xfId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1" applyFont="1" applyFill="1" applyBorder="1" applyAlignment="1">
      <alignment horizontal="center" wrapText="1"/>
    </xf>
    <xf numFmtId="0" fontId="10" fillId="0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/>
    </xf>
    <xf numFmtId="0" fontId="10" fillId="0" borderId="1" xfId="1" applyFont="1" applyFill="1" applyBorder="1" applyAlignment="1">
      <alignment horizontal="left" vertical="center"/>
    </xf>
    <xf numFmtId="0" fontId="10" fillId="0" borderId="1" xfId="1" applyFont="1" applyFill="1" applyBorder="1" applyAlignment="1">
      <alignment horizontal="left" vertical="center" wrapText="1"/>
    </xf>
    <xf numFmtId="0" fontId="2" fillId="3" borderId="2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10" fillId="0" borderId="1" xfId="1" applyFont="1" applyFill="1" applyBorder="1" applyAlignment="1">
      <alignment horizontal="left"/>
    </xf>
    <xf numFmtId="0" fontId="15" fillId="4" borderId="1" xfId="1" applyFont="1" applyFill="1" applyBorder="1" applyAlignment="1">
      <alignment horizontal="center"/>
    </xf>
    <xf numFmtId="0" fontId="14" fillId="4" borderId="1" xfId="1" applyFont="1" applyFill="1" applyBorder="1" applyAlignment="1">
      <alignment horizontal="center" wrapText="1"/>
    </xf>
    <xf numFmtId="0" fontId="7" fillId="4" borderId="1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 wrapText="1"/>
    </xf>
    <xf numFmtId="0" fontId="1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90"/>
    </xf>
    <xf numFmtId="0" fontId="9" fillId="0" borderId="9" xfId="0" applyFont="1" applyBorder="1" applyAlignment="1">
      <alignment horizontal="center" vertical="center" textRotation="90"/>
    </xf>
    <xf numFmtId="0" fontId="9" fillId="0" borderId="10" xfId="0" applyFont="1" applyBorder="1" applyAlignment="1">
      <alignment horizontal="center" vertical="center" textRotation="90"/>
    </xf>
    <xf numFmtId="0" fontId="9" fillId="0" borderId="11" xfId="0" applyFont="1" applyBorder="1" applyAlignment="1">
      <alignment horizontal="center" vertical="center" textRotation="90"/>
    </xf>
    <xf numFmtId="0" fontId="2" fillId="3" borderId="9" xfId="1" applyFont="1" applyFill="1" applyBorder="1" applyAlignment="1">
      <alignment horizontal="center" vertical="center"/>
    </xf>
    <xf numFmtId="0" fontId="2" fillId="3" borderId="11" xfId="1" applyFont="1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0" fontId="2" fillId="3" borderId="6" xfId="1" applyFont="1" applyFill="1" applyBorder="1" applyAlignment="1">
      <alignment horizontal="center" vertical="center"/>
    </xf>
    <xf numFmtId="0" fontId="2" fillId="3" borderId="7" xfId="1" applyFont="1" applyFill="1" applyBorder="1" applyAlignment="1">
      <alignment horizontal="center" vertical="center"/>
    </xf>
    <xf numFmtId="0" fontId="2" fillId="3" borderId="8" xfId="1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10" fillId="3" borderId="1" xfId="1" applyFont="1" applyFill="1" applyBorder="1" applyAlignment="1">
      <alignment horizontal="left"/>
    </xf>
    <xf numFmtId="0" fontId="13" fillId="0" borderId="1" xfId="1" applyFont="1" applyFill="1" applyBorder="1" applyAlignment="1">
      <alignment horizontal="center" wrapText="1"/>
    </xf>
    <xf numFmtId="0" fontId="2" fillId="0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1"/>
  <sheetViews>
    <sheetView tabSelected="1" zoomScaleNormal="100" workbookViewId="0">
      <selection activeCell="H48" sqref="H48"/>
    </sheetView>
  </sheetViews>
  <sheetFormatPr defaultRowHeight="14.5"/>
  <cols>
    <col min="1" max="1" width="4.26953125" bestFit="1" customWidth="1"/>
    <col min="2" max="2" width="39.1796875" customWidth="1"/>
    <col min="3" max="3" width="16.453125" customWidth="1"/>
    <col min="4" max="4" width="19.81640625" customWidth="1"/>
    <col min="5" max="5" width="17.26953125" customWidth="1"/>
  </cols>
  <sheetData>
    <row r="1" spans="1:7" ht="19.5" customHeight="1">
      <c r="A1" s="45" t="s">
        <v>22</v>
      </c>
      <c r="B1" s="45"/>
      <c r="C1" s="45"/>
      <c r="D1" s="45"/>
      <c r="E1" s="45"/>
    </row>
    <row r="2" spans="1:7">
      <c r="A2" s="46" t="s">
        <v>23</v>
      </c>
      <c r="B2" s="46"/>
      <c r="C2" s="46"/>
      <c r="D2" s="46"/>
      <c r="E2" s="46"/>
    </row>
    <row r="3" spans="1:7">
      <c r="A3" s="30"/>
      <c r="B3" s="30"/>
      <c r="C3" s="30"/>
      <c r="D3" s="30"/>
      <c r="E3" s="30"/>
    </row>
    <row r="4" spans="1:7">
      <c r="A4" s="47" t="s">
        <v>0</v>
      </c>
      <c r="B4" s="47"/>
      <c r="C4" s="47"/>
      <c r="D4" s="47"/>
      <c r="E4" s="47"/>
    </row>
    <row r="5" spans="1:7" ht="14.5" customHeight="1">
      <c r="A5" s="48" t="s">
        <v>1</v>
      </c>
      <c r="B5" s="48"/>
      <c r="C5" s="48"/>
      <c r="D5" s="48"/>
      <c r="E5" s="48"/>
    </row>
    <row r="6" spans="1:7" ht="14.5" customHeight="1">
      <c r="A6" s="48" t="s">
        <v>2</v>
      </c>
      <c r="B6" s="48"/>
      <c r="C6" s="48"/>
      <c r="D6" s="48"/>
      <c r="E6" s="48"/>
    </row>
    <row r="7" spans="1:7">
      <c r="A7" s="30"/>
      <c r="B7" s="30"/>
      <c r="C7" s="30"/>
      <c r="D7" s="30"/>
      <c r="E7" s="30"/>
    </row>
    <row r="8" spans="1:7" ht="15.5">
      <c r="A8" s="30"/>
      <c r="B8" s="30"/>
      <c r="C8" s="16" t="s">
        <v>3</v>
      </c>
      <c r="D8" s="8">
        <v>60</v>
      </c>
      <c r="E8" s="17"/>
    </row>
    <row r="9" spans="1:7">
      <c r="A9" s="30"/>
      <c r="B9" s="30"/>
      <c r="C9" s="30"/>
      <c r="D9" s="30"/>
      <c r="E9" s="30"/>
    </row>
    <row r="10" spans="1:7" ht="18">
      <c r="A10" s="29" t="s">
        <v>4</v>
      </c>
      <c r="B10" s="29"/>
      <c r="C10" s="29"/>
      <c r="D10" s="29"/>
      <c r="E10" s="29"/>
    </row>
    <row r="11" spans="1:7">
      <c r="A11" s="30"/>
      <c r="B11" s="30"/>
      <c r="C11" s="30"/>
      <c r="D11" s="30"/>
      <c r="E11" s="30"/>
    </row>
    <row r="12" spans="1:7" ht="14.5" customHeight="1">
      <c r="A12" s="26" t="s">
        <v>42</v>
      </c>
      <c r="B12" s="31" t="s">
        <v>29</v>
      </c>
      <c r="C12" s="31"/>
      <c r="D12" s="31"/>
      <c r="E12" s="31"/>
    </row>
    <row r="13" spans="1:7" ht="14.5" customHeight="1">
      <c r="A13" s="50" t="s">
        <v>24</v>
      </c>
      <c r="B13" s="4" t="s">
        <v>5</v>
      </c>
      <c r="C13" s="1" t="s">
        <v>6</v>
      </c>
      <c r="D13" s="4" t="s">
        <v>7</v>
      </c>
      <c r="E13" s="1" t="s">
        <v>8</v>
      </c>
      <c r="G13" t="s">
        <v>43</v>
      </c>
    </row>
    <row r="14" spans="1:7">
      <c r="A14" s="50"/>
      <c r="B14" s="17" t="s">
        <v>9</v>
      </c>
      <c r="C14" s="2">
        <v>1</v>
      </c>
      <c r="D14" s="3">
        <v>4018.81</v>
      </c>
      <c r="E14" s="3">
        <f>C14*D14</f>
        <v>4018.81</v>
      </c>
    </row>
    <row r="15" spans="1:7">
      <c r="A15" s="50"/>
      <c r="B15" s="17" t="s">
        <v>10</v>
      </c>
      <c r="C15" s="2">
        <v>1</v>
      </c>
      <c r="D15" s="3">
        <v>2374.17</v>
      </c>
      <c r="E15" s="3">
        <f t="shared" ref="E15:E18" si="0">C15*D15</f>
        <v>2374.17</v>
      </c>
    </row>
    <row r="16" spans="1:7">
      <c r="A16" s="50"/>
      <c r="B16" s="18" t="s">
        <v>20</v>
      </c>
      <c r="C16" s="2">
        <v>1</v>
      </c>
      <c r="D16" s="3">
        <v>1667.56</v>
      </c>
      <c r="E16" s="3">
        <f t="shared" si="0"/>
        <v>1667.56</v>
      </c>
    </row>
    <row r="17" spans="1:5">
      <c r="A17" s="50"/>
      <c r="B17" s="17" t="s">
        <v>11</v>
      </c>
      <c r="C17" s="2">
        <v>1</v>
      </c>
      <c r="D17" s="3">
        <v>1419.71</v>
      </c>
      <c r="E17" s="3">
        <f t="shared" si="0"/>
        <v>1419.71</v>
      </c>
    </row>
    <row r="18" spans="1:5">
      <c r="A18" s="50"/>
      <c r="B18" s="18" t="s">
        <v>21</v>
      </c>
      <c r="C18" s="2">
        <v>2</v>
      </c>
      <c r="D18" s="3">
        <v>1160.02</v>
      </c>
      <c r="E18" s="3">
        <f t="shared" si="0"/>
        <v>2320.04</v>
      </c>
    </row>
    <row r="19" spans="1:5">
      <c r="A19" s="50"/>
      <c r="B19" s="25" t="s">
        <v>35</v>
      </c>
      <c r="C19" s="21">
        <v>6</v>
      </c>
      <c r="D19" s="7"/>
      <c r="E19" s="15">
        <f>SUM(E14:E18)</f>
        <v>11800.29</v>
      </c>
    </row>
    <row r="20" spans="1:5">
      <c r="A20" s="50"/>
      <c r="B20" s="32" t="s">
        <v>30</v>
      </c>
      <c r="C20" s="32"/>
      <c r="D20" s="32"/>
      <c r="E20" s="32"/>
    </row>
    <row r="21" spans="1:5">
      <c r="A21" s="50"/>
      <c r="B21" s="22"/>
      <c r="C21" s="1" t="s">
        <v>16</v>
      </c>
      <c r="D21" s="1" t="s">
        <v>13</v>
      </c>
      <c r="E21" s="13"/>
    </row>
    <row r="22" spans="1:5">
      <c r="A22" s="50"/>
      <c r="B22" s="23" t="s">
        <v>26</v>
      </c>
      <c r="C22" s="9">
        <v>0.379</v>
      </c>
      <c r="D22" s="12">
        <f>C22*E19</f>
        <v>4472.3099099999999</v>
      </c>
      <c r="E22" s="14"/>
    </row>
    <row r="23" spans="1:5">
      <c r="A23" s="50"/>
      <c r="B23" s="23" t="s">
        <v>25</v>
      </c>
      <c r="C23" s="9">
        <v>0.111</v>
      </c>
      <c r="D23" s="12">
        <f>C23*E19</f>
        <v>1309.8321900000001</v>
      </c>
      <c r="E23" s="14"/>
    </row>
    <row r="24" spans="1:5">
      <c r="A24" s="50"/>
      <c r="B24" s="23" t="s">
        <v>44</v>
      </c>
      <c r="C24" s="9">
        <v>0.1011</v>
      </c>
      <c r="D24" s="12">
        <f>E19*C24</f>
        <v>1193.009319</v>
      </c>
      <c r="E24" s="14"/>
    </row>
    <row r="25" spans="1:5">
      <c r="A25" s="50"/>
      <c r="B25" s="10" t="s">
        <v>15</v>
      </c>
      <c r="C25" s="11">
        <v>0.2157</v>
      </c>
      <c r="D25" s="12">
        <f>C25*E19</f>
        <v>2545.3225530000004</v>
      </c>
      <c r="E25" s="7"/>
    </row>
    <row r="26" spans="1:5">
      <c r="A26" s="50"/>
      <c r="B26" s="19" t="s">
        <v>12</v>
      </c>
      <c r="C26" s="2">
        <v>8</v>
      </c>
      <c r="D26" s="3">
        <v>23.33</v>
      </c>
      <c r="E26" s="12">
        <f>C26*D26</f>
        <v>186.64</v>
      </c>
    </row>
    <row r="27" spans="1:5">
      <c r="A27" s="50"/>
      <c r="B27" s="33" t="s">
        <v>33</v>
      </c>
      <c r="C27" s="34" t="s">
        <v>27</v>
      </c>
      <c r="D27" s="34"/>
      <c r="E27" s="15">
        <f>E19+D22+D25+E26</f>
        <v>19004.562463000002</v>
      </c>
    </row>
    <row r="28" spans="1:5">
      <c r="A28" s="50"/>
      <c r="B28" s="33"/>
      <c r="C28" s="34" t="s">
        <v>28</v>
      </c>
      <c r="D28" s="34"/>
      <c r="E28" s="15">
        <f>E19+D23+D25+E26</f>
        <v>15842.084743000001</v>
      </c>
    </row>
    <row r="29" spans="1:5">
      <c r="A29" s="50"/>
      <c r="B29" s="33"/>
      <c r="C29" s="34" t="s">
        <v>45</v>
      </c>
      <c r="D29" s="34"/>
      <c r="E29" s="15">
        <f>E19+D24+D25+E26</f>
        <v>15725.261872000001</v>
      </c>
    </row>
    <row r="30" spans="1:5">
      <c r="A30" s="65"/>
      <c r="B30" s="66"/>
      <c r="C30" s="66"/>
      <c r="D30" s="66"/>
      <c r="E30" s="67"/>
    </row>
    <row r="31" spans="1:5" ht="14.5" customHeight="1">
      <c r="A31" s="26" t="s">
        <v>42</v>
      </c>
      <c r="B31" s="32" t="s">
        <v>19</v>
      </c>
      <c r="C31" s="32"/>
      <c r="D31" s="32"/>
      <c r="E31" s="32"/>
    </row>
    <row r="32" spans="1:5">
      <c r="A32" s="51" t="s">
        <v>19</v>
      </c>
      <c r="B32" s="64"/>
      <c r="C32" s="64"/>
      <c r="D32" s="6" t="s">
        <v>14</v>
      </c>
      <c r="E32" s="6" t="s">
        <v>13</v>
      </c>
    </row>
    <row r="33" spans="1:5">
      <c r="A33" s="52"/>
      <c r="B33" s="35" t="s">
        <v>17</v>
      </c>
      <c r="C33" s="35"/>
      <c r="D33" s="20">
        <v>117.2</v>
      </c>
      <c r="E33" s="20">
        <f>D33*D8</f>
        <v>7032</v>
      </c>
    </row>
    <row r="34" spans="1:5">
      <c r="A34" s="52"/>
      <c r="B34" s="36" t="s">
        <v>18</v>
      </c>
      <c r="C34" s="36"/>
      <c r="D34" s="20">
        <v>11.8</v>
      </c>
      <c r="E34" s="20">
        <f>D34*D8</f>
        <v>708</v>
      </c>
    </row>
    <row r="35" spans="1:5">
      <c r="A35" s="52"/>
      <c r="B35" s="35" t="s">
        <v>32</v>
      </c>
      <c r="C35" s="35"/>
      <c r="D35" s="20">
        <v>25.16</v>
      </c>
      <c r="E35" s="20">
        <f>(D35*D8)</f>
        <v>1509.6</v>
      </c>
    </row>
    <row r="36" spans="1:5">
      <c r="A36" s="52"/>
      <c r="B36" s="43" t="s">
        <v>31</v>
      </c>
      <c r="C36" s="43"/>
      <c r="D36" s="5">
        <v>20.89</v>
      </c>
      <c r="E36" s="5">
        <f>D36*D8</f>
        <v>1253.4000000000001</v>
      </c>
    </row>
    <row r="37" spans="1:5">
      <c r="A37" s="53"/>
      <c r="B37" s="37" t="s">
        <v>34</v>
      </c>
      <c r="C37" s="38"/>
      <c r="D37" s="39"/>
      <c r="E37" s="15">
        <f>SUM(E33:E36)</f>
        <v>10503</v>
      </c>
    </row>
    <row r="38" spans="1:5" s="24" customFormat="1">
      <c r="A38" s="40"/>
      <c r="B38" s="40"/>
      <c r="C38" s="40"/>
      <c r="D38" s="40"/>
      <c r="E38" s="40"/>
    </row>
    <row r="39" spans="1:5">
      <c r="A39" s="44" t="s">
        <v>36</v>
      </c>
      <c r="B39" s="44"/>
      <c r="C39" s="44"/>
      <c r="D39" s="44"/>
      <c r="E39" s="44"/>
    </row>
    <row r="40" spans="1:5" ht="44" customHeight="1">
      <c r="A40" s="56" t="s">
        <v>39</v>
      </c>
      <c r="B40" s="57"/>
      <c r="C40" s="54" t="s">
        <v>40</v>
      </c>
      <c r="D40" s="62" t="s">
        <v>47</v>
      </c>
      <c r="E40" s="62"/>
    </row>
    <row r="41" spans="1:5" ht="35.5">
      <c r="A41" s="58"/>
      <c r="B41" s="59"/>
      <c r="C41" s="55"/>
      <c r="D41" s="27" t="s">
        <v>31</v>
      </c>
      <c r="E41" s="28" t="s">
        <v>40</v>
      </c>
    </row>
    <row r="42" spans="1:5">
      <c r="A42" s="61" t="s">
        <v>37</v>
      </c>
      <c r="B42" s="61"/>
      <c r="C42" s="15">
        <f>E27+E37</f>
        <v>29507.562463000002</v>
      </c>
      <c r="D42" s="63">
        <f>E36*30%</f>
        <v>376.02000000000004</v>
      </c>
      <c r="E42" s="15">
        <f>C42-E36+D42</f>
        <v>28630.182463000001</v>
      </c>
    </row>
    <row r="43" spans="1:5">
      <c r="A43" s="61" t="s">
        <v>38</v>
      </c>
      <c r="B43" s="61"/>
      <c r="C43" s="15">
        <f>E28+E37</f>
        <v>26345.084742999999</v>
      </c>
      <c r="D43" s="63"/>
      <c r="E43" s="15">
        <f>C43-E36+D42</f>
        <v>25467.704742999998</v>
      </c>
    </row>
    <row r="44" spans="1:5">
      <c r="A44" s="61" t="s">
        <v>46</v>
      </c>
      <c r="B44" s="61"/>
      <c r="C44" s="15">
        <f>E29+E37</f>
        <v>26228.261872000003</v>
      </c>
      <c r="D44" s="63"/>
      <c r="E44" s="15">
        <f>C44-E36+D42</f>
        <v>25350.881872000002</v>
      </c>
    </row>
    <row r="45" spans="1:5">
      <c r="A45" s="30"/>
      <c r="B45" s="30"/>
      <c r="C45" s="30"/>
      <c r="D45" s="30"/>
      <c r="E45" s="30"/>
    </row>
    <row r="46" spans="1:5">
      <c r="A46" s="41" t="s">
        <v>49</v>
      </c>
      <c r="B46" s="41"/>
      <c r="C46" s="41"/>
      <c r="D46" s="41"/>
      <c r="E46" s="41"/>
    </row>
    <row r="47" spans="1:5">
      <c r="A47" s="30"/>
      <c r="B47" s="30"/>
      <c r="C47" s="30"/>
      <c r="D47" s="30"/>
      <c r="E47" s="30"/>
    </row>
    <row r="48" spans="1:5">
      <c r="A48" s="42" t="s">
        <v>48</v>
      </c>
      <c r="B48" s="42"/>
      <c r="C48" s="42"/>
      <c r="D48" s="42"/>
      <c r="E48" s="42"/>
    </row>
    <row r="49" spans="1:5">
      <c r="A49" s="60"/>
      <c r="B49" s="60"/>
      <c r="C49" s="60"/>
      <c r="D49" s="60"/>
      <c r="E49" s="60"/>
    </row>
    <row r="50" spans="1:5">
      <c r="A50" s="49" t="s">
        <v>41</v>
      </c>
      <c r="B50" s="49"/>
      <c r="C50" s="49"/>
      <c r="D50" s="49"/>
      <c r="E50" s="49"/>
    </row>
    <row r="51" spans="1:5" ht="13.5" customHeight="1">
      <c r="A51" s="49"/>
      <c r="B51" s="49"/>
      <c r="C51" s="49"/>
      <c r="D51" s="49"/>
      <c r="E51" s="49"/>
    </row>
  </sheetData>
  <mergeCells count="42">
    <mergeCell ref="A50:E51"/>
    <mergeCell ref="A13:A29"/>
    <mergeCell ref="A32:A37"/>
    <mergeCell ref="C40:C41"/>
    <mergeCell ref="A40:B41"/>
    <mergeCell ref="A49:E49"/>
    <mergeCell ref="A42:B42"/>
    <mergeCell ref="A43:B43"/>
    <mergeCell ref="A44:B44"/>
    <mergeCell ref="D40:E40"/>
    <mergeCell ref="D42:D44"/>
    <mergeCell ref="B32:C32"/>
    <mergeCell ref="B31:E31"/>
    <mergeCell ref="C28:D28"/>
    <mergeCell ref="A30:E30"/>
    <mergeCell ref="A1:E1"/>
    <mergeCell ref="A2:E2"/>
    <mergeCell ref="A4:E4"/>
    <mergeCell ref="A5:E5"/>
    <mergeCell ref="A6:E6"/>
    <mergeCell ref="A3:E3"/>
    <mergeCell ref="A46:E46"/>
    <mergeCell ref="A47:E47"/>
    <mergeCell ref="A48:E48"/>
    <mergeCell ref="B36:C36"/>
    <mergeCell ref="A39:E39"/>
    <mergeCell ref="B34:C34"/>
    <mergeCell ref="B35:C35"/>
    <mergeCell ref="B37:D37"/>
    <mergeCell ref="A38:E38"/>
    <mergeCell ref="A45:E45"/>
    <mergeCell ref="B20:E20"/>
    <mergeCell ref="B27:B29"/>
    <mergeCell ref="C27:D27"/>
    <mergeCell ref="C29:D29"/>
    <mergeCell ref="B33:C33"/>
    <mergeCell ref="A10:E10"/>
    <mergeCell ref="A7:E7"/>
    <mergeCell ref="A8:B8"/>
    <mergeCell ref="A9:E9"/>
    <mergeCell ref="B12:E12"/>
    <mergeCell ref="A11:E11"/>
  </mergeCells>
  <pageMargins left="0.511811024" right="0.511811024" top="0.78740157499999996" bottom="0.78740157499999996" header="0.31496062000000002" footer="0.31496062000000002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CCA 60 </vt:lpstr>
      <vt:lpstr>'CCA 60 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d534795</cp:lastModifiedBy>
  <cp:lastPrinted>2018-08-13T21:40:28Z</cp:lastPrinted>
  <dcterms:created xsi:type="dcterms:W3CDTF">2017-06-09T14:35:32Z</dcterms:created>
  <dcterms:modified xsi:type="dcterms:W3CDTF">2018-08-13T21:40:56Z</dcterms:modified>
</cp:coreProperties>
</file>