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pop_tx.cresc._Dens_Subpref_Dist" sheetId="1" r:id="rId1"/>
  </sheets>
  <definedNames>
    <definedName name="_xlnm.Print_Titles" localSheetId="0">'pop_tx.cresc._Dens_Subpref_Dist'!$1:$7</definedName>
  </definedNames>
  <calcPr fullCalcOnLoad="1"/>
</workbook>
</file>

<file path=xl/sharedStrings.xml><?xml version="1.0" encoding="utf-8"?>
<sst xmlns="http://schemas.openxmlformats.org/spreadsheetml/2006/main" count="145" uniqueCount="124">
  <si>
    <t>MSP</t>
  </si>
  <si>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</si>
  <si>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</si>
  <si>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</si>
  <si>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</si>
  <si>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</si>
  <si>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</si>
  <si>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</si>
  <si>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</si>
  <si>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</si>
  <si>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</si>
  <si>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</si>
  <si>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</si>
  <si>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</si>
  <si>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</si>
  <si>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</si>
  <si>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</si>
  <si>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</si>
  <si>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</si>
  <si>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</si>
  <si>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</si>
  <si>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</si>
  <si>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</si>
  <si>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</si>
  <si>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</si>
  <si>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</si>
  <si>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</si>
  <si>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</si>
  <si>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</si>
  <si>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</si>
  <si>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</si>
  <si>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</si>
  <si>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</si>
  <si>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</si>
  <si>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</si>
  <si>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</si>
  <si>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</si>
  <si>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</si>
  <si>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</si>
  <si>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</si>
  <si>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</si>
  <si>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</si>
  <si>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</si>
  <si>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</si>
  <si>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</si>
  <si>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</si>
  <si>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</si>
  <si>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</si>
  <si>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</si>
  <si>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</si>
  <si>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</si>
  <si>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</si>
  <si>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</si>
  <si>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</si>
  <si>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</si>
  <si>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</si>
  <si>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</si>
  <si>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</si>
  <si>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</si>
  <si>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</si>
  <si>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</si>
  <si>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</si>
  <si>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</si>
  <si>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</si>
  <si>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</si>
  <si>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</si>
  <si>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</si>
  <si>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</si>
  <si>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</si>
  <si>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</si>
  <si>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</si>
  <si>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</si>
  <si>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</si>
  <si>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</si>
  <si>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</si>
  <si>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</si>
  <si>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 xml:space="preserve">São Miguel 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</si>
  <si>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</si>
  <si>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</si>
  <si>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</si>
  <si>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</si>
  <si>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</si>
  <si>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</si>
  <si>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</si>
  <si>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</si>
  <si>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</si>
  <si>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</si>
  <si>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</si>
  <si>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</si>
  <si>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</si>
  <si>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</si>
  <si>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</si>
  <si>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</si>
  <si>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</si>
  <si>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</si>
  <si>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</si>
  <si>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</si>
  <si>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Unidades Territoriais</t>
  </si>
  <si>
    <t>População</t>
  </si>
  <si>
    <t>Taxas de Crescimento</t>
  </si>
  <si>
    <t>Área</t>
  </si>
  <si>
    <t>Densidade (pop/ha)</t>
  </si>
  <si>
    <t>1980/91</t>
  </si>
  <si>
    <t>1991/2000</t>
  </si>
  <si>
    <t>(ha)</t>
  </si>
  <si>
    <t>Mooca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</si>
  <si>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</si>
  <si>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</si>
  <si>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</si>
  <si>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</si>
  <si>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</si>
  <si>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</si>
  <si>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Santana/Tucuruvi</t>
  </si>
  <si>
    <t>São Miguel</t>
  </si>
  <si>
    <t>Vila Maria/Vila Guilherme</t>
  </si>
  <si>
    <t>Município de São Paulo, Subprefeituras e Distritos Municipais</t>
  </si>
  <si>
    <t/>
  </si>
  <si>
    <t>2000/2010</t>
  </si>
  <si>
    <t>População Recenseada,Taxas de Crescimento Populacional e Densidade Demográfica</t>
  </si>
  <si>
    <t>Elaboração: SMDU/Deinfo</t>
  </si>
  <si>
    <t>2010/2022</t>
  </si>
  <si>
    <t>1980, 1991, 2000, 2010 e 2022</t>
  </si>
  <si>
    <t>Pirituba/Jaraguá</t>
  </si>
  <si>
    <t>Fonte: IBGE - Censos demográficos 1980, 1991,  2000, 2010 e 2022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</si>
</sst>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\ ###\ ###\ ##0_ ;\-###\ ###\ ###\ ##0_ ;&quot;- &quot;"/>
    <numFmt numFmtId="173" formatCode="General_)"/>
    <numFmt numFmtId="174" formatCode="_(* #,##0_);_(* \(#,##0\);_(* &quot;-&quot;??_);_(@_)"/>
    <numFmt numFmtId="175" formatCode="0_)"/>
    <numFmt numFmtId="176" formatCode="_(* #,##0.0000000_);_(* \(#,##0.0000000\);_(* &quot;-&quot;??_);_(@_)"/>
    <numFmt numFmtId="177" formatCode="###.0\ ###\ ###\ ##0_ ;\-###.0\ ###\ ###\ ##0_ ;&quot;- &quot;"/>
    <numFmt numFmtId="178" formatCode="###.\ ###\ ###\ ##0_ ;\-###.\ ###\ ###\ ##0_ ;&quot;- &quot;"/>
    <numFmt numFmtId="179" formatCode="##.\ ###\ ###\ ##0_ ;\-##.\ ###\ ###\ ##0_ ;&quot;- &quot;"/>
    <numFmt numFmtId="180" formatCode="#.\ ###\ ###\ ##0_ ;\-#.\ ###\ ###\ ##0_ ;&quot;- &quot;"/>
    <numFmt numFmtId="181" formatCode="_(* #,##0.0_);_(* \(#,##0.0\);_(* &quot;-&quot;??_);_(@_)"/>
    <numFmt numFmtId="182" formatCode="_(* #,##0.0_);_(* \(#,##0.0\);_(* &quot;-&quot;?_);_(@_)"/>
    <numFmt numFmtId="183" formatCode="####.\ ###\ ###\ ##0_ ;\-####.\ ###\ ###\ ##0_ ;&quot;- &quot;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[$-416]dddd\,\ d&quot; de &quot;mmmm&quot; de &quot;yyyy"/>
    <numFmt numFmtId="189" formatCode="#,##0.00_ ;\-#,##0.00\ "/>
  </numFmts>
  <fonts count="49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sz val="9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color indexed="8"/>
      <name val="Arial"/>
      <family val="0"/>
    </font>
    <font>
      <b/>
      <sz val="12"/>
      <name val="Arial"/>
      <family val="0"/>
    </font>
    <font>
      <i/>
      <sz val="8"/>
      <name val="Arial"/>
      <family val="2"/>
    </font>
    <font>
      <sz val="11"/>
      <name val="Arial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73" fontId="8" fillId="0" borderId="11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left"/>
    </xf>
    <xf numFmtId="174" fontId="0" fillId="0" borderId="0" xfId="62" applyNumberFormat="1" applyFont="1" applyBorder="1" applyAlignment="1">
      <alignment vertical="center"/>
    </xf>
    <xf numFmtId="174" fontId="0" fillId="0" borderId="0" xfId="62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174" fontId="0" fillId="0" borderId="12" xfId="62" applyNumberFormat="1" applyFont="1" applyBorder="1" applyAlignment="1">
      <alignment vertical="center"/>
    </xf>
    <xf numFmtId="174" fontId="0" fillId="0" borderId="12" xfId="62" applyNumberFormat="1" applyFont="1" applyBorder="1" applyAlignment="1">
      <alignment horizontal="right" vertical="center"/>
    </xf>
    <xf numFmtId="174" fontId="10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2" fontId="7" fillId="0" borderId="0" xfId="62" applyNumberFormat="1" applyFont="1" applyAlignment="1">
      <alignment/>
    </xf>
    <xf numFmtId="0" fontId="7" fillId="0" borderId="0" xfId="0" applyFont="1" applyBorder="1" applyAlignment="1">
      <alignment/>
    </xf>
    <xf numFmtId="1" fontId="7" fillId="0" borderId="0" xfId="62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2" fontId="7" fillId="0" borderId="0" xfId="62" applyNumberFormat="1" applyFont="1" applyBorder="1" applyAlignment="1">
      <alignment/>
    </xf>
    <xf numFmtId="0" fontId="11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2" fontId="0" fillId="0" borderId="0" xfId="62" applyNumberFormat="1" applyFont="1" applyBorder="1" applyAlignment="1">
      <alignment/>
    </xf>
    <xf numFmtId="174" fontId="0" fillId="0" borderId="0" xfId="62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176" fontId="8" fillId="0" borderId="0" xfId="62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2" fontId="13" fillId="0" borderId="0" xfId="62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7" fillId="33" borderId="13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2" fontId="14" fillId="0" borderId="0" xfId="62" applyNumberFormat="1" applyFont="1" applyFill="1" applyBorder="1" applyAlignment="1" applyProtection="1">
      <alignment/>
      <protection/>
    </xf>
    <xf numFmtId="174" fontId="8" fillId="0" borderId="0" xfId="62" applyNumberFormat="1" applyFont="1" applyFill="1" applyBorder="1" applyAlignment="1" applyProtection="1">
      <alignment/>
      <protection/>
    </xf>
    <xf numFmtId="2" fontId="8" fillId="0" borderId="0" xfId="62" applyNumberFormat="1" applyFont="1" applyFill="1" applyBorder="1" applyAlignment="1" applyProtection="1">
      <alignment/>
      <protection/>
    </xf>
    <xf numFmtId="174" fontId="8" fillId="0" borderId="12" xfId="62" applyNumberFormat="1" applyFont="1" applyFill="1" applyBorder="1" applyAlignment="1" applyProtection="1">
      <alignment/>
      <protection/>
    </xf>
    <xf numFmtId="2" fontId="8" fillId="0" borderId="12" xfId="62" applyNumberFormat="1" applyFont="1" applyFill="1" applyBorder="1" applyAlignment="1" applyProtection="1">
      <alignment/>
      <protection/>
    </xf>
    <xf numFmtId="0" fontId="7" fillId="33" borderId="10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0" fillId="0" borderId="0" xfId="0" applyBorder="1" applyAlignment="1" quotePrefix="1">
      <alignment/>
    </xf>
    <xf numFmtId="0" fontId="7" fillId="0" borderId="15" xfId="0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2" fontId="14" fillId="0" borderId="0" xfId="62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vertical="center"/>
    </xf>
    <xf numFmtId="174" fontId="7" fillId="0" borderId="0" xfId="6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174" fontId="14" fillId="0" borderId="0" xfId="62" applyNumberFormat="1" applyFont="1" applyFill="1" applyBorder="1" applyAlignment="1" applyProtection="1">
      <alignment/>
      <protection/>
    </xf>
    <xf numFmtId="174" fontId="12" fillId="0" borderId="0" xfId="62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/>
    </xf>
    <xf numFmtId="174" fontId="7" fillId="0" borderId="12" xfId="62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3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7" fillId="33" borderId="15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3" fontId="0" fillId="0" borderId="0" xfId="0" applyNumberFormat="1" applyAlignment="1">
      <alignment/>
    </xf>
    <xf numFmtId="189" fontId="12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0" fontId="7" fillId="33" borderId="18" xfId="0" applyFont="1" applyFill="1" applyBorder="1" applyAlignment="1">
      <alignment horizontal="center" wrapText="1"/>
    </xf>
    <xf numFmtId="189" fontId="7" fillId="0" borderId="12" xfId="0" applyNumberFormat="1" applyFont="1" applyBorder="1" applyAlignment="1">
      <alignment/>
    </xf>
    <xf numFmtId="2" fontId="8" fillId="0" borderId="0" xfId="62" applyNumberFormat="1" applyFont="1" applyFill="1" applyBorder="1" applyAlignment="1" applyProtection="1">
      <alignment/>
      <protection/>
    </xf>
    <xf numFmtId="0" fontId="7" fillId="33" borderId="19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1"/>
  <sheetViews>
    <sheetView showGridLines="0" tabSelected="1" zoomScalePageLayoutView="0" workbookViewId="0" topLeftCell="A1">
      <selection activeCell="A1" sqref="A1:K1"/>
    </sheetView>
  </sheetViews>
  <sheetFormatPr defaultColWidth="14.00390625" defaultRowHeight="12.75"/>
  <cols>
    <col min="1" max="1" width="25.00390625" style="0" customWidth="1"/>
    <col min="2" max="4" width="10.140625" style="0" customWidth="1"/>
    <col min="5" max="6" width="11.7109375" style="0" customWidth="1"/>
    <col min="7" max="10" width="9.7109375" style="0" customWidth="1"/>
    <col min="11" max="11" width="13.8515625" style="0" customWidth="1"/>
    <col min="12" max="15" width="10.140625" style="0" customWidth="1"/>
    <col min="16" max="16" width="10.8515625" style="0" customWidth="1"/>
  </cols>
  <sheetData>
    <row r="1" spans="1:15" ht="14.25" customHeight="1">
      <c r="A1" s="79" t="s">
        <v>118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5"/>
      <c r="M1" s="1"/>
      <c r="N1" s="1"/>
      <c r="O1" s="1"/>
    </row>
    <row r="2" spans="1:15" ht="14.25" customHeight="1">
      <c r="A2" s="79" t="s">
        <v>115</v>
      </c>
      <c r="B2" s="79"/>
      <c r="C2" s="79"/>
      <c r="D2" s="79"/>
      <c r="E2" s="79"/>
      <c r="F2" s="5"/>
      <c r="G2" s="1"/>
      <c r="H2" s="1"/>
      <c r="I2" s="1"/>
      <c r="J2" s="1"/>
      <c r="K2" s="1"/>
      <c r="L2" s="43" t="s">
        <v>116</v>
      </c>
      <c r="M2" s="1"/>
      <c r="N2" s="1"/>
      <c r="O2" s="1"/>
    </row>
    <row r="3" spans="1:15" ht="15.75">
      <c r="A3" s="79" t="s">
        <v>121</v>
      </c>
      <c r="B3" s="79"/>
      <c r="C3" s="6"/>
      <c r="D3" s="7"/>
      <c r="E3" s="7"/>
      <c r="F3" s="7"/>
      <c r="G3" s="1"/>
      <c r="H3" s="8"/>
      <c r="I3" s="8"/>
      <c r="J3" s="8"/>
      <c r="K3" s="8"/>
      <c r="L3" s="1"/>
      <c r="M3" s="1"/>
      <c r="N3" s="1"/>
      <c r="O3" s="1"/>
    </row>
    <row r="4" spans="1:15" ht="15.75">
      <c r="A4" s="9"/>
      <c r="B4" s="9"/>
      <c r="C4" s="10"/>
      <c r="D4" s="11"/>
      <c r="E4" s="11"/>
      <c r="F4" s="11"/>
      <c r="G4" s="9"/>
      <c r="H4" s="67"/>
      <c r="I4" s="67"/>
      <c r="J4" s="67"/>
      <c r="K4" s="67"/>
      <c r="L4" s="1"/>
      <c r="M4" s="1"/>
      <c r="N4" s="1"/>
      <c r="O4" s="1"/>
    </row>
    <row r="5" spans="1:16" ht="15" customHeight="1">
      <c r="A5" s="80" t="s">
        <v>97</v>
      </c>
      <c r="B5" s="85" t="s">
        <v>98</v>
      </c>
      <c r="C5" s="86"/>
      <c r="D5" s="86"/>
      <c r="E5" s="86"/>
      <c r="F5" s="87"/>
      <c r="G5" s="82" t="s">
        <v>99</v>
      </c>
      <c r="H5" s="83"/>
      <c r="I5" s="83"/>
      <c r="J5" s="84"/>
      <c r="K5" s="34" t="s">
        <v>100</v>
      </c>
      <c r="L5" s="76" t="s">
        <v>101</v>
      </c>
      <c r="M5" s="77"/>
      <c r="N5" s="77"/>
      <c r="O5" s="77"/>
      <c r="P5" s="77"/>
    </row>
    <row r="6" spans="1:16" ht="12.75">
      <c r="A6" s="81"/>
      <c r="B6" s="2">
        <v>1980</v>
      </c>
      <c r="C6" s="3">
        <v>1991</v>
      </c>
      <c r="D6" s="4">
        <v>2000</v>
      </c>
      <c r="E6" s="64">
        <v>2010</v>
      </c>
      <c r="F6" s="64">
        <v>2022</v>
      </c>
      <c r="G6" s="63" t="s">
        <v>102</v>
      </c>
      <c r="H6" s="44" t="s">
        <v>103</v>
      </c>
      <c r="I6" s="65" t="s">
        <v>117</v>
      </c>
      <c r="J6" s="65" t="s">
        <v>120</v>
      </c>
      <c r="K6" s="41" t="s">
        <v>104</v>
      </c>
      <c r="L6" s="66">
        <v>1980</v>
      </c>
      <c r="M6" s="42">
        <v>1991</v>
      </c>
      <c r="N6" s="68">
        <v>2000</v>
      </c>
      <c r="O6" s="34">
        <v>2010</v>
      </c>
      <c r="P6" s="73">
        <v>2022</v>
      </c>
    </row>
    <row r="7" spans="1:16" ht="12.75">
      <c r="A7" s="35" t="s">
        <v>0</v>
      </c>
      <c r="B7" s="27">
        <v>8493226</v>
      </c>
      <c r="C7" s="27">
        <v>9646185</v>
      </c>
      <c r="D7" s="27">
        <v>10434252</v>
      </c>
      <c r="E7" s="27">
        <v>11253503</v>
      </c>
      <c r="F7" s="27">
        <v>11451999</v>
      </c>
      <c r="G7" s="36">
        <v>1.1639361372562496</v>
      </c>
      <c r="H7" s="36">
        <v>0.8763886133882792</v>
      </c>
      <c r="I7" s="36">
        <v>0.7587198208661272</v>
      </c>
      <c r="J7" s="36">
        <f>+((F7/E7)^(1/12)-1)*100</f>
        <v>0.1458132205379492</v>
      </c>
      <c r="K7" s="71">
        <v>152735.28</v>
      </c>
      <c r="L7" s="36">
        <f>B7/K7</f>
        <v>55.60749291191924</v>
      </c>
      <c r="M7" s="36">
        <f>C7/K7</f>
        <v>63.15623345176046</v>
      </c>
      <c r="N7" s="36">
        <f>D7/K7</f>
        <v>68.31592543648068</v>
      </c>
      <c r="O7" s="36">
        <f>E7/K7</f>
        <v>73.67978766922744</v>
      </c>
      <c r="P7" s="36">
        <f>F7/K7</f>
        <v>74.97939572310995</v>
      </c>
    </row>
    <row r="8" spans="1:16" ht="12.75">
      <c r="A8" s="47" t="s">
        <v>106</v>
      </c>
      <c r="B8" s="45">
        <v>298115.66269357636</v>
      </c>
      <c r="C8" s="45">
        <v>281788</v>
      </c>
      <c r="D8" s="45">
        <v>266838</v>
      </c>
      <c r="E8" s="45">
        <v>267702</v>
      </c>
      <c r="F8" s="45">
        <v>266157</v>
      </c>
      <c r="G8" s="48">
        <v>-0.5107505373041499</v>
      </c>
      <c r="H8" s="48">
        <v>-0.6038724552434149</v>
      </c>
      <c r="I8" s="48">
        <v>0.032332114331956596</v>
      </c>
      <c r="J8" s="48">
        <f aca="true" t="shared" si="0" ref="J8:J71">+((F8/E8)^(1/12)-1)*100</f>
        <v>-0.04822221366029833</v>
      </c>
      <c r="K8" s="71">
        <f>SUM(K9,K10,K11)</f>
        <v>2233.56</v>
      </c>
      <c r="L8" s="36">
        <f>B8/K8</f>
        <v>133.47107876823384</v>
      </c>
      <c r="M8" s="36">
        <f>C8/K8</f>
        <v>126.16092695069754</v>
      </c>
      <c r="N8" s="36">
        <f>D8/K8</f>
        <v>119.46757642507924</v>
      </c>
      <c r="O8" s="36">
        <f>E8/K8</f>
        <v>119.85440283672702</v>
      </c>
      <c r="P8" s="36">
        <f aca="true" t="shared" si="1" ref="P8:P71">F8/K8</f>
        <v>119.1626819964541</v>
      </c>
    </row>
    <row r="9" spans="1:16" ht="12.75">
      <c r="A9" s="49" t="s">
        <v>4</v>
      </c>
      <c r="B9" s="37">
        <v>92790.12490795566</v>
      </c>
      <c r="C9" s="50">
        <v>96512</v>
      </c>
      <c r="D9" s="51">
        <v>94813</v>
      </c>
      <c r="E9" s="51">
        <v>89622</v>
      </c>
      <c r="F9" s="51">
        <v>89574</v>
      </c>
      <c r="G9" s="38">
        <v>0.35815923961657337</v>
      </c>
      <c r="H9" s="38">
        <v>-0.1971478775994462</v>
      </c>
      <c r="I9" s="38">
        <v>-0.5614748557820071</v>
      </c>
      <c r="J9" s="38">
        <f t="shared" si="0"/>
        <v>-0.004464285820315883</v>
      </c>
      <c r="K9" s="72">
        <v>695.97</v>
      </c>
      <c r="L9" s="75">
        <f>B9/K9</f>
        <v>133.32489174527012</v>
      </c>
      <c r="M9" s="75">
        <f aca="true" t="shared" si="2" ref="M9:M72">C9/K9</f>
        <v>138.67264393580183</v>
      </c>
      <c r="N9" s="75">
        <f aca="true" t="shared" si="3" ref="N9:N72">D9/K9</f>
        <v>136.23144675776254</v>
      </c>
      <c r="O9" s="75">
        <f aca="true" t="shared" si="4" ref="O9:O72">E9/K9</f>
        <v>128.77279193068665</v>
      </c>
      <c r="P9" s="75">
        <f t="shared" si="1"/>
        <v>128.70382344066553</v>
      </c>
    </row>
    <row r="10" spans="1:16" ht="12.75">
      <c r="A10" s="52" t="s">
        <v>20</v>
      </c>
      <c r="B10" s="37">
        <v>99217.54137157406</v>
      </c>
      <c r="C10" s="50">
        <v>87336</v>
      </c>
      <c r="D10" s="51">
        <v>78175</v>
      </c>
      <c r="E10" s="51">
        <v>83281</v>
      </c>
      <c r="F10" s="51">
        <v>84397</v>
      </c>
      <c r="G10" s="38">
        <v>-1.1528673087832675</v>
      </c>
      <c r="H10" s="38">
        <v>-1.2237049241511477</v>
      </c>
      <c r="I10" s="38">
        <v>0.6347110937023892</v>
      </c>
      <c r="J10" s="38">
        <f t="shared" si="0"/>
        <v>0.11099008201174154</v>
      </c>
      <c r="K10" s="72">
        <v>790.27</v>
      </c>
      <c r="L10" s="75">
        <f aca="true" t="shared" si="5" ref="L10:L72">B10/K10</f>
        <v>125.5489153979957</v>
      </c>
      <c r="M10" s="75">
        <f t="shared" si="2"/>
        <v>110.51412808280715</v>
      </c>
      <c r="N10" s="75">
        <f t="shared" si="3"/>
        <v>98.92188745618586</v>
      </c>
      <c r="O10" s="75">
        <f t="shared" si="4"/>
        <v>105.38297037721286</v>
      </c>
      <c r="P10" s="75">
        <f t="shared" si="1"/>
        <v>106.79514596277222</v>
      </c>
    </row>
    <row r="11" spans="1:16" ht="12.75">
      <c r="A11" s="52" t="s">
        <v>87</v>
      </c>
      <c r="B11" s="37">
        <v>106107.99641404663</v>
      </c>
      <c r="C11" s="50">
        <v>97940</v>
      </c>
      <c r="D11" s="51">
        <v>93850</v>
      </c>
      <c r="E11" s="51">
        <v>94799</v>
      </c>
      <c r="F11" s="51">
        <v>92186</v>
      </c>
      <c r="G11" s="38">
        <v>-0.7255583263992671</v>
      </c>
      <c r="H11" s="38">
        <v>-0.47284834937474374</v>
      </c>
      <c r="I11" s="38">
        <v>0.10066160631740928</v>
      </c>
      <c r="J11" s="38">
        <f t="shared" si="0"/>
        <v>-0.23265049381165914</v>
      </c>
      <c r="K11" s="72">
        <v>747.32</v>
      </c>
      <c r="L11" s="75">
        <f t="shared" si="5"/>
        <v>141.98468716754084</v>
      </c>
      <c r="M11" s="75">
        <f t="shared" si="2"/>
        <v>131.05496975860407</v>
      </c>
      <c r="N11" s="75">
        <f t="shared" si="3"/>
        <v>125.58207996574426</v>
      </c>
      <c r="O11" s="75">
        <f t="shared" si="4"/>
        <v>126.85195097147138</v>
      </c>
      <c r="P11" s="75">
        <f t="shared" si="1"/>
        <v>123.35545683241449</v>
      </c>
    </row>
    <row r="12" spans="1:16" ht="12.75" customHeight="1">
      <c r="A12" s="53" t="s">
        <v>12</v>
      </c>
      <c r="B12" s="54">
        <v>285031.3149729248</v>
      </c>
      <c r="C12" s="55">
        <v>366737</v>
      </c>
      <c r="D12" s="56">
        <v>377576</v>
      </c>
      <c r="E12" s="56">
        <v>428217</v>
      </c>
      <c r="F12" s="56">
        <v>468522</v>
      </c>
      <c r="G12" s="48">
        <v>2.317779070531212</v>
      </c>
      <c r="H12" s="48">
        <v>0.32415651040609283</v>
      </c>
      <c r="I12" s="48">
        <v>1.2665355108002485</v>
      </c>
      <c r="J12" s="48">
        <f t="shared" si="0"/>
        <v>0.752424783186334</v>
      </c>
      <c r="K12" s="71">
        <f>SUM(K13,K14:K17)</f>
        <v>5640.81</v>
      </c>
      <c r="L12" s="36">
        <f t="shared" si="5"/>
        <v>50.53021019550823</v>
      </c>
      <c r="M12" s="36">
        <f t="shared" si="2"/>
        <v>65.01495352617798</v>
      </c>
      <c r="N12" s="36">
        <f t="shared" si="3"/>
        <v>66.93648607203575</v>
      </c>
      <c r="O12" s="36">
        <f t="shared" si="4"/>
        <v>75.91409744345226</v>
      </c>
      <c r="P12" s="36">
        <f t="shared" si="1"/>
        <v>83.0593478596159</v>
      </c>
    </row>
    <row r="13" spans="1:16" ht="12.75">
      <c r="A13" s="52" t="s">
        <v>12</v>
      </c>
      <c r="B13" s="37">
        <v>56933.70023893769</v>
      </c>
      <c r="C13" s="50">
        <v>58019</v>
      </c>
      <c r="D13" s="51">
        <v>52649</v>
      </c>
      <c r="E13" s="51">
        <v>54196</v>
      </c>
      <c r="F13" s="51">
        <v>51715</v>
      </c>
      <c r="G13" s="38">
        <v>0.17181202770648607</v>
      </c>
      <c r="H13" s="38">
        <v>-1.0733458459884493</v>
      </c>
      <c r="I13" s="38">
        <v>0.29001834120383485</v>
      </c>
      <c r="J13" s="38">
        <f t="shared" si="0"/>
        <v>-0.38973214986239846</v>
      </c>
      <c r="K13" s="72">
        <v>1295.24</v>
      </c>
      <c r="L13" s="75">
        <f t="shared" si="5"/>
        <v>43.956100984325445</v>
      </c>
      <c r="M13" s="75">
        <f t="shared" si="2"/>
        <v>44.79401500880146</v>
      </c>
      <c r="N13" s="75">
        <f t="shared" si="3"/>
        <v>40.64806522343349</v>
      </c>
      <c r="O13" s="75">
        <f t="shared" si="4"/>
        <v>41.84243846700225</v>
      </c>
      <c r="P13" s="75">
        <f t="shared" si="1"/>
        <v>39.926963342700965</v>
      </c>
    </row>
    <row r="14" spans="1:17" ht="12.75">
      <c r="A14" s="52" t="s">
        <v>55</v>
      </c>
      <c r="B14" s="37">
        <v>31076.703927555907</v>
      </c>
      <c r="C14" s="50">
        <v>40031</v>
      </c>
      <c r="D14" s="51">
        <v>34588</v>
      </c>
      <c r="E14" s="51">
        <v>46957</v>
      </c>
      <c r="F14" s="51">
        <v>43690</v>
      </c>
      <c r="G14" s="38">
        <v>2.3284743185317813</v>
      </c>
      <c r="H14" s="38">
        <v>-1.6107459558749704</v>
      </c>
      <c r="I14" s="38">
        <v>3.104468841349317</v>
      </c>
      <c r="J14" s="38">
        <f t="shared" si="0"/>
        <v>-0.5991400077932418</v>
      </c>
      <c r="K14" s="72">
        <v>1148.93</v>
      </c>
      <c r="L14" s="75">
        <f t="shared" si="5"/>
        <v>27.048387567176334</v>
      </c>
      <c r="M14" s="75">
        <f t="shared" si="2"/>
        <v>34.84198341065165</v>
      </c>
      <c r="N14" s="75">
        <f t="shared" si="3"/>
        <v>30.104532042857265</v>
      </c>
      <c r="O14" s="75">
        <f t="shared" si="4"/>
        <v>40.870200969597796</v>
      </c>
      <c r="P14" s="75">
        <f t="shared" si="1"/>
        <v>38.02668569886764</v>
      </c>
      <c r="Q14" s="70"/>
    </row>
    <row r="15" spans="1:16" ht="12.75">
      <c r="A15" s="52" t="s">
        <v>66</v>
      </c>
      <c r="B15" s="37">
        <v>49369.73453631362</v>
      </c>
      <c r="C15" s="50">
        <v>82890</v>
      </c>
      <c r="D15" s="51">
        <v>91204</v>
      </c>
      <c r="E15" s="51">
        <v>100164</v>
      </c>
      <c r="F15" s="51">
        <v>117738</v>
      </c>
      <c r="G15" s="38">
        <v>4.8234150066689185</v>
      </c>
      <c r="H15" s="38">
        <v>1.0677078401225115</v>
      </c>
      <c r="I15" s="38">
        <v>0.9415054066520767</v>
      </c>
      <c r="J15" s="38">
        <f t="shared" si="0"/>
        <v>1.356222500779114</v>
      </c>
      <c r="K15" s="72">
        <v>1243.38</v>
      </c>
      <c r="L15" s="75">
        <f t="shared" si="5"/>
        <v>39.70607098096609</v>
      </c>
      <c r="M15" s="75">
        <f t="shared" si="2"/>
        <v>66.66505814795154</v>
      </c>
      <c r="N15" s="75">
        <f t="shared" si="3"/>
        <v>73.35167044668565</v>
      </c>
      <c r="O15" s="75">
        <f t="shared" si="4"/>
        <v>80.55783429040196</v>
      </c>
      <c r="P15" s="75">
        <f t="shared" si="1"/>
        <v>94.69188824011967</v>
      </c>
    </row>
    <row r="16" spans="1:16" ht="12.75">
      <c r="A16" s="57" t="s">
        <v>68</v>
      </c>
      <c r="B16" s="37">
        <v>84798.19930669366</v>
      </c>
      <c r="C16" s="50">
        <v>102791</v>
      </c>
      <c r="D16" s="51">
        <v>111756</v>
      </c>
      <c r="E16" s="51">
        <v>118459</v>
      </c>
      <c r="F16" s="51">
        <v>131631</v>
      </c>
      <c r="G16" s="38">
        <v>1.7646944166732625</v>
      </c>
      <c r="H16" s="38">
        <v>0.9334421239743929</v>
      </c>
      <c r="I16" s="38">
        <v>0.5841896290787352</v>
      </c>
      <c r="J16" s="38">
        <f t="shared" si="0"/>
        <v>0.8825016557195253</v>
      </c>
      <c r="K16" s="72">
        <v>954.23</v>
      </c>
      <c r="L16" s="75">
        <f t="shared" si="5"/>
        <v>88.86557675475898</v>
      </c>
      <c r="M16" s="75">
        <f t="shared" si="2"/>
        <v>107.72140888465044</v>
      </c>
      <c r="N16" s="75">
        <f t="shared" si="3"/>
        <v>117.11641847353363</v>
      </c>
      <c r="O16" s="75">
        <f t="shared" si="4"/>
        <v>124.14093038366012</v>
      </c>
      <c r="P16" s="75">
        <f t="shared" si="1"/>
        <v>137.94473030611067</v>
      </c>
    </row>
    <row r="17" spans="1:16" ht="12.75">
      <c r="A17" s="57" t="s">
        <v>96</v>
      </c>
      <c r="B17" s="37">
        <v>62852.976963423935</v>
      </c>
      <c r="C17" s="50">
        <v>83006</v>
      </c>
      <c r="D17" s="51">
        <v>87379</v>
      </c>
      <c r="E17" s="51">
        <v>108441</v>
      </c>
      <c r="F17" s="51">
        <v>123748</v>
      </c>
      <c r="G17" s="38">
        <v>2.560547440958927</v>
      </c>
      <c r="H17" s="38">
        <v>0.5720978744919059</v>
      </c>
      <c r="I17" s="38">
        <v>2.182998903781619</v>
      </c>
      <c r="J17" s="38">
        <f t="shared" si="0"/>
        <v>1.10641763540833</v>
      </c>
      <c r="K17" s="72">
        <v>999.03</v>
      </c>
      <c r="L17" s="75">
        <f t="shared" si="5"/>
        <v>62.91400354686439</v>
      </c>
      <c r="M17" s="75">
        <f t="shared" si="2"/>
        <v>83.08659399617629</v>
      </c>
      <c r="N17" s="75">
        <f t="shared" si="3"/>
        <v>87.46383992472698</v>
      </c>
      <c r="O17" s="75">
        <f t="shared" si="4"/>
        <v>108.54628990120418</v>
      </c>
      <c r="P17" s="75">
        <f t="shared" si="1"/>
        <v>123.86815210754432</v>
      </c>
    </row>
    <row r="18" spans="1:16" ht="12.75">
      <c r="A18" s="53" t="s">
        <v>17</v>
      </c>
      <c r="B18" s="54">
        <v>261333.16086685006</v>
      </c>
      <c r="C18" s="55">
        <v>395544</v>
      </c>
      <c r="D18" s="56">
        <v>505969</v>
      </c>
      <c r="E18" s="56">
        <v>607105</v>
      </c>
      <c r="F18" s="56">
        <v>675598</v>
      </c>
      <c r="G18" s="48">
        <v>3.8397566769371005</v>
      </c>
      <c r="H18" s="48">
        <v>2.773468079537622</v>
      </c>
      <c r="I18" s="48">
        <v>1.8389680888071913</v>
      </c>
      <c r="J18" s="48">
        <f t="shared" si="0"/>
        <v>0.8947833539709071</v>
      </c>
      <c r="K18" s="71">
        <f>SUM(K19,K20,K21)</f>
        <v>3667.17</v>
      </c>
      <c r="L18" s="36">
        <f t="shared" si="5"/>
        <v>71.26289778408147</v>
      </c>
      <c r="M18" s="36">
        <f t="shared" si="2"/>
        <v>107.86083001333454</v>
      </c>
      <c r="N18" s="36">
        <f t="shared" si="3"/>
        <v>137.97260557868873</v>
      </c>
      <c r="O18" s="36">
        <f t="shared" si="4"/>
        <v>165.5513652216832</v>
      </c>
      <c r="P18" s="36">
        <f t="shared" si="1"/>
        <v>184.22871042247837</v>
      </c>
    </row>
    <row r="19" spans="1:16" ht="12.75">
      <c r="A19" s="57" t="s">
        <v>17</v>
      </c>
      <c r="B19" s="37">
        <v>110555.97306546383</v>
      </c>
      <c r="C19" s="50">
        <v>159471</v>
      </c>
      <c r="D19" s="51">
        <v>191527</v>
      </c>
      <c r="E19" s="51">
        <v>211361</v>
      </c>
      <c r="F19" s="51">
        <v>236162</v>
      </c>
      <c r="G19" s="38">
        <v>3.386442463093653</v>
      </c>
      <c r="H19" s="38">
        <v>2.0560367073511943</v>
      </c>
      <c r="I19" s="38">
        <v>0.9902587435175247</v>
      </c>
      <c r="J19" s="38">
        <f t="shared" si="0"/>
        <v>0.9288744940587845</v>
      </c>
      <c r="K19" s="72">
        <v>1259.63</v>
      </c>
      <c r="L19" s="75">
        <f t="shared" si="5"/>
        <v>87.76860908795743</v>
      </c>
      <c r="M19" s="75">
        <f t="shared" si="2"/>
        <v>126.60146233417748</v>
      </c>
      <c r="N19" s="75">
        <f t="shared" si="3"/>
        <v>152.05020521899286</v>
      </c>
      <c r="O19" s="75">
        <f t="shared" si="4"/>
        <v>167.79609885442548</v>
      </c>
      <c r="P19" s="75">
        <f t="shared" si="1"/>
        <v>187.48521391202178</v>
      </c>
    </row>
    <row r="20" spans="1:16" ht="12.75">
      <c r="A20" s="52" t="s">
        <v>19</v>
      </c>
      <c r="B20" s="37">
        <v>128193.53347818124</v>
      </c>
      <c r="C20" s="50">
        <v>193497</v>
      </c>
      <c r="D20" s="51">
        <v>240793</v>
      </c>
      <c r="E20" s="51">
        <v>268729</v>
      </c>
      <c r="F20" s="51">
        <v>270767</v>
      </c>
      <c r="G20" s="38">
        <v>3.8138466541735916</v>
      </c>
      <c r="H20" s="38">
        <v>2.459487724781839</v>
      </c>
      <c r="I20" s="38">
        <v>1.1037043033750527</v>
      </c>
      <c r="J20" s="38">
        <f t="shared" si="0"/>
        <v>0.06298012087477822</v>
      </c>
      <c r="K20" s="72">
        <v>1376.86</v>
      </c>
      <c r="L20" s="75">
        <f t="shared" si="5"/>
        <v>93.10571407273162</v>
      </c>
      <c r="M20" s="75">
        <f t="shared" si="2"/>
        <v>140.5349854015659</v>
      </c>
      <c r="N20" s="75">
        <f t="shared" si="3"/>
        <v>174.88560928489463</v>
      </c>
      <c r="O20" s="75">
        <f t="shared" si="4"/>
        <v>195.175253838444</v>
      </c>
      <c r="P20" s="75">
        <f t="shared" si="1"/>
        <v>196.65543337739496</v>
      </c>
    </row>
    <row r="21" spans="1:16" ht="12.75">
      <c r="A21" s="52" t="s">
        <v>85</v>
      </c>
      <c r="B21" s="37">
        <v>22583.654323204995</v>
      </c>
      <c r="C21" s="50">
        <v>42576</v>
      </c>
      <c r="D21" s="51">
        <v>73649</v>
      </c>
      <c r="E21" s="51">
        <v>127015</v>
      </c>
      <c r="F21" s="51">
        <v>168669</v>
      </c>
      <c r="G21" s="38">
        <v>5.933590999727456</v>
      </c>
      <c r="H21" s="38">
        <v>6.2783164993641005</v>
      </c>
      <c r="I21" s="38">
        <v>5.601190876877515</v>
      </c>
      <c r="J21" s="38">
        <f t="shared" si="0"/>
        <v>2.3917631506032544</v>
      </c>
      <c r="K21" s="72">
        <v>1030.68</v>
      </c>
      <c r="L21" s="75">
        <f t="shared" si="5"/>
        <v>21.911412197001003</v>
      </c>
      <c r="M21" s="75">
        <f t="shared" si="2"/>
        <v>41.30865059960414</v>
      </c>
      <c r="N21" s="75">
        <f t="shared" si="3"/>
        <v>71.45670819264951</v>
      </c>
      <c r="O21" s="75">
        <f t="shared" si="4"/>
        <v>123.23417549578917</v>
      </c>
      <c r="P21" s="75">
        <f t="shared" si="1"/>
        <v>163.64827104435906</v>
      </c>
    </row>
    <row r="22" spans="1:16" ht="12.75">
      <c r="A22" s="53" t="s">
        <v>107</v>
      </c>
      <c r="B22" s="54">
        <v>281029.33868425677</v>
      </c>
      <c r="C22" s="55">
        <v>405769</v>
      </c>
      <c r="D22" s="56">
        <v>563922</v>
      </c>
      <c r="E22" s="56">
        <v>594930</v>
      </c>
      <c r="F22" s="56">
        <v>605383</v>
      </c>
      <c r="G22" s="48">
        <v>3.395698867548602</v>
      </c>
      <c r="H22" s="48">
        <v>3.724712910595085</v>
      </c>
      <c r="I22" s="48">
        <v>0.536713247708609</v>
      </c>
      <c r="J22" s="48">
        <f t="shared" si="0"/>
        <v>0.14525175515229805</v>
      </c>
      <c r="K22" s="71">
        <f>SUM(K23,K24,K25)</f>
        <v>13263.73</v>
      </c>
      <c r="L22" s="36">
        <f t="shared" si="5"/>
        <v>21.18780604583</v>
      </c>
      <c r="M22" s="36">
        <f t="shared" si="2"/>
        <v>30.592374844783482</v>
      </c>
      <c r="N22" s="36">
        <f t="shared" si="3"/>
        <v>42.51609464306044</v>
      </c>
      <c r="O22" s="36">
        <f t="shared" si="4"/>
        <v>44.85389856397861</v>
      </c>
      <c r="P22" s="36">
        <f t="shared" si="1"/>
        <v>45.641987585694224</v>
      </c>
    </row>
    <row r="23" spans="1:16" ht="12.75">
      <c r="A23" s="52" t="s">
        <v>23</v>
      </c>
      <c r="B23" s="37">
        <v>122989.86183010596</v>
      </c>
      <c r="C23" s="50">
        <v>168821</v>
      </c>
      <c r="D23" s="51">
        <v>191389</v>
      </c>
      <c r="E23" s="51">
        <v>196360</v>
      </c>
      <c r="F23" s="51">
        <v>182459</v>
      </c>
      <c r="G23" s="38">
        <v>2.921284061292573</v>
      </c>
      <c r="H23" s="38">
        <v>1.403863160935348</v>
      </c>
      <c r="I23" s="38">
        <v>0.25674606050685167</v>
      </c>
      <c r="J23" s="38">
        <f t="shared" si="0"/>
        <v>-0.6100003879747407</v>
      </c>
      <c r="K23" s="72">
        <v>2796.58</v>
      </c>
      <c r="L23" s="75">
        <f t="shared" si="5"/>
        <v>43.97866745457164</v>
      </c>
      <c r="M23" s="75">
        <f t="shared" si="2"/>
        <v>60.36694820101696</v>
      </c>
      <c r="N23" s="75">
        <f t="shared" si="3"/>
        <v>68.43680495462314</v>
      </c>
      <c r="O23" s="75">
        <f t="shared" si="4"/>
        <v>70.21433322129172</v>
      </c>
      <c r="P23" s="75">
        <f t="shared" si="1"/>
        <v>65.24361899176851</v>
      </c>
    </row>
    <row r="24" spans="1:16" ht="12.75">
      <c r="A24" s="57" t="s">
        <v>30</v>
      </c>
      <c r="B24" s="37">
        <v>117301.10214704061</v>
      </c>
      <c r="C24" s="50">
        <v>193754</v>
      </c>
      <c r="D24" s="51">
        <v>333436</v>
      </c>
      <c r="E24" s="51">
        <v>360787</v>
      </c>
      <c r="F24" s="51">
        <v>384873</v>
      </c>
      <c r="G24" s="38">
        <v>4.667899245963847</v>
      </c>
      <c r="H24" s="38">
        <v>6.217422056005795</v>
      </c>
      <c r="I24" s="38">
        <v>0.7914839402645368</v>
      </c>
      <c r="J24" s="38">
        <f t="shared" si="0"/>
        <v>0.5399998820794449</v>
      </c>
      <c r="K24" s="72">
        <v>9270.61</v>
      </c>
      <c r="L24" s="75">
        <f t="shared" si="5"/>
        <v>12.653007962479341</v>
      </c>
      <c r="M24" s="75">
        <f t="shared" si="2"/>
        <v>20.89981133927541</v>
      </c>
      <c r="N24" s="75">
        <f t="shared" si="3"/>
        <v>35.9669967779898</v>
      </c>
      <c r="O24" s="75">
        <f t="shared" si="4"/>
        <v>38.91728807489474</v>
      </c>
      <c r="P24" s="75">
        <f t="shared" si="1"/>
        <v>41.515391112343195</v>
      </c>
    </row>
    <row r="25" spans="1:16" ht="12.75">
      <c r="A25" s="52" t="s">
        <v>81</v>
      </c>
      <c r="B25" s="37">
        <v>40738.37470711017</v>
      </c>
      <c r="C25" s="50">
        <v>43194</v>
      </c>
      <c r="D25" s="51">
        <v>39097</v>
      </c>
      <c r="E25" s="51">
        <v>37783</v>
      </c>
      <c r="F25" s="51">
        <v>38051</v>
      </c>
      <c r="G25" s="38">
        <v>0.5335189064936019</v>
      </c>
      <c r="H25" s="38">
        <v>-1.1011794609099845</v>
      </c>
      <c r="I25" s="38">
        <v>-0.3412810248169418</v>
      </c>
      <c r="J25" s="38">
        <f t="shared" si="0"/>
        <v>0.0589181762496116</v>
      </c>
      <c r="K25" s="72">
        <v>1196.54</v>
      </c>
      <c r="L25" s="75">
        <f t="shared" si="5"/>
        <v>34.04681390267786</v>
      </c>
      <c r="M25" s="75">
        <f t="shared" si="2"/>
        <v>36.09908569709329</v>
      </c>
      <c r="N25" s="75">
        <f t="shared" si="3"/>
        <v>32.67504638373978</v>
      </c>
      <c r="O25" s="75">
        <f t="shared" si="4"/>
        <v>31.576880004011567</v>
      </c>
      <c r="P25" s="75">
        <f t="shared" si="1"/>
        <v>31.800859143864812</v>
      </c>
    </row>
    <row r="26" spans="1:16" ht="12.75" customHeight="1">
      <c r="A26" s="53" t="s">
        <v>108</v>
      </c>
      <c r="B26" s="54">
        <v>298092.61098943424</v>
      </c>
      <c r="C26" s="55">
        <v>312670</v>
      </c>
      <c r="D26" s="56">
        <v>313323</v>
      </c>
      <c r="E26" s="56">
        <v>309376</v>
      </c>
      <c r="F26" s="56">
        <v>306275</v>
      </c>
      <c r="G26" s="48">
        <v>0.4349806509464704</v>
      </c>
      <c r="H26" s="48">
        <v>0.02318364328715017</v>
      </c>
      <c r="I26" s="48">
        <v>-0.12669209459497122</v>
      </c>
      <c r="J26" s="48">
        <f t="shared" si="0"/>
        <v>-0.08391455919753987</v>
      </c>
      <c r="K26" s="71">
        <f>SUM(K27,K28:K29)</f>
        <v>2720.4900000000002</v>
      </c>
      <c r="L26" s="36">
        <f t="shared" si="5"/>
        <v>109.5731324097623</v>
      </c>
      <c r="M26" s="36">
        <f t="shared" si="2"/>
        <v>114.93150131042569</v>
      </c>
      <c r="N26" s="36">
        <f t="shared" si="3"/>
        <v>115.17153159908692</v>
      </c>
      <c r="O26" s="36">
        <f t="shared" si="4"/>
        <v>113.72069002275325</v>
      </c>
      <c r="P26" s="36">
        <f t="shared" si="1"/>
        <v>112.58082183724255</v>
      </c>
    </row>
    <row r="27" spans="1:16" ht="12.75">
      <c r="A27" s="52" t="s">
        <v>13</v>
      </c>
      <c r="B27" s="37">
        <v>105726.13992369287</v>
      </c>
      <c r="C27" s="50">
        <v>125852</v>
      </c>
      <c r="D27" s="51">
        <v>147649</v>
      </c>
      <c r="E27" s="51">
        <v>143523</v>
      </c>
      <c r="F27" s="51">
        <v>143366</v>
      </c>
      <c r="G27" s="38">
        <v>1.5967452259483705</v>
      </c>
      <c r="H27" s="38">
        <v>1.7906343653799839</v>
      </c>
      <c r="I27" s="38">
        <v>-0.2830240724800981</v>
      </c>
      <c r="J27" s="38">
        <f t="shared" si="0"/>
        <v>-0.009120418003438768</v>
      </c>
      <c r="K27" s="72">
        <v>1354.44</v>
      </c>
      <c r="L27" s="75">
        <f t="shared" si="5"/>
        <v>78.0589320484428</v>
      </c>
      <c r="M27" s="75">
        <f t="shared" si="2"/>
        <v>92.91810637606686</v>
      </c>
      <c r="N27" s="75">
        <f t="shared" si="3"/>
        <v>109.01110422019433</v>
      </c>
      <c r="O27" s="75">
        <f t="shared" si="4"/>
        <v>105.96482679188446</v>
      </c>
      <c r="P27" s="75">
        <f t="shared" si="1"/>
        <v>105.84891172735595</v>
      </c>
    </row>
    <row r="28" spans="1:16" ht="12.75">
      <c r="A28" s="57" t="s">
        <v>21</v>
      </c>
      <c r="B28" s="37">
        <v>103455.04594169391</v>
      </c>
      <c r="C28" s="50">
        <v>96396</v>
      </c>
      <c r="D28" s="51">
        <v>83629</v>
      </c>
      <c r="E28" s="51">
        <v>85624</v>
      </c>
      <c r="F28" s="51">
        <v>80536</v>
      </c>
      <c r="G28" s="38">
        <v>-0.6404175533227141</v>
      </c>
      <c r="H28" s="38">
        <v>-1.5662093217236661</v>
      </c>
      <c r="I28" s="38">
        <v>0.23603079305414276</v>
      </c>
      <c r="J28" s="38">
        <f t="shared" si="0"/>
        <v>-0.5092101757103284</v>
      </c>
      <c r="K28" s="72">
        <v>720.36</v>
      </c>
      <c r="L28" s="75">
        <f t="shared" si="5"/>
        <v>143.61575592994325</v>
      </c>
      <c r="M28" s="75">
        <f t="shared" si="2"/>
        <v>133.81642512077295</v>
      </c>
      <c r="N28" s="75">
        <f t="shared" si="3"/>
        <v>116.09334221777999</v>
      </c>
      <c r="O28" s="75">
        <f t="shared" si="4"/>
        <v>118.86279082680882</v>
      </c>
      <c r="P28" s="75">
        <f t="shared" si="1"/>
        <v>111.79965572769171</v>
      </c>
    </row>
    <row r="29" spans="1:16" ht="12.75">
      <c r="A29" s="57" t="s">
        <v>50</v>
      </c>
      <c r="B29" s="37">
        <v>88911.42512404746</v>
      </c>
      <c r="C29" s="50">
        <v>90422</v>
      </c>
      <c r="D29" s="51">
        <v>82045</v>
      </c>
      <c r="E29" s="51">
        <v>80229</v>
      </c>
      <c r="F29" s="51">
        <v>82373</v>
      </c>
      <c r="G29" s="38">
        <v>0.1532714296692106</v>
      </c>
      <c r="H29" s="38">
        <v>-1.074405733157835</v>
      </c>
      <c r="I29" s="38">
        <v>-0.2235780082587624</v>
      </c>
      <c r="J29" s="38">
        <f t="shared" si="0"/>
        <v>0.22001390780423957</v>
      </c>
      <c r="K29" s="72">
        <v>645.69</v>
      </c>
      <c r="L29" s="75">
        <f t="shared" si="5"/>
        <v>137.69986390380438</v>
      </c>
      <c r="M29" s="75">
        <f t="shared" si="2"/>
        <v>140.03933776270344</v>
      </c>
      <c r="N29" s="75">
        <f t="shared" si="3"/>
        <v>127.06561972463565</v>
      </c>
      <c r="O29" s="75">
        <f t="shared" si="4"/>
        <v>124.25312456441945</v>
      </c>
      <c r="P29" s="75">
        <f t="shared" si="1"/>
        <v>127.57360343198748</v>
      </c>
    </row>
    <row r="30" spans="1:16" ht="12.75">
      <c r="A30" s="53" t="s">
        <v>22</v>
      </c>
      <c r="B30" s="54">
        <v>282707.10184659844</v>
      </c>
      <c r="C30" s="55">
        <v>316795</v>
      </c>
      <c r="D30" s="56">
        <v>370797</v>
      </c>
      <c r="E30" s="56">
        <v>410998</v>
      </c>
      <c r="F30" s="56">
        <v>412804</v>
      </c>
      <c r="G30" s="48">
        <v>1.040314864213454</v>
      </c>
      <c r="H30" s="48">
        <v>1.7642699801502904</v>
      </c>
      <c r="I30" s="48">
        <v>1.0346519399407006</v>
      </c>
      <c r="J30" s="48">
        <f t="shared" si="0"/>
        <v>0.03654464041513705</v>
      </c>
      <c r="K30" s="71">
        <f>SUM(K31,K32)</f>
        <v>3067.1</v>
      </c>
      <c r="L30" s="36">
        <f t="shared" si="5"/>
        <v>92.17407383084948</v>
      </c>
      <c r="M30" s="36">
        <f t="shared" si="2"/>
        <v>103.28812233054025</v>
      </c>
      <c r="N30" s="36">
        <f t="shared" si="3"/>
        <v>120.89498223077175</v>
      </c>
      <c r="O30" s="36">
        <f t="shared" si="4"/>
        <v>134.00215186984448</v>
      </c>
      <c r="P30" s="36">
        <f t="shared" si="1"/>
        <v>134.59098170910633</v>
      </c>
    </row>
    <row r="31" spans="1:16" ht="12.75">
      <c r="A31" s="52" t="s">
        <v>22</v>
      </c>
      <c r="B31" s="37">
        <v>219648.66404190802</v>
      </c>
      <c r="C31" s="50">
        <v>230794</v>
      </c>
      <c r="D31" s="51">
        <v>243372</v>
      </c>
      <c r="E31" s="51">
        <v>266681</v>
      </c>
      <c r="F31" s="51">
        <v>249218</v>
      </c>
      <c r="G31" s="38">
        <v>0.45097977189338945</v>
      </c>
      <c r="H31" s="38">
        <v>0.5913594358075036</v>
      </c>
      <c r="I31" s="38">
        <v>0.918815940315798</v>
      </c>
      <c r="J31" s="38">
        <f t="shared" si="0"/>
        <v>-0.5627868223310406</v>
      </c>
      <c r="K31" s="72">
        <v>1234.28</v>
      </c>
      <c r="L31" s="75">
        <f t="shared" si="5"/>
        <v>177.9569174270895</v>
      </c>
      <c r="M31" s="75">
        <f t="shared" si="2"/>
        <v>186.98674530900607</v>
      </c>
      <c r="N31" s="75">
        <f t="shared" si="3"/>
        <v>197.17730174676734</v>
      </c>
      <c r="O31" s="75">
        <f t="shared" si="4"/>
        <v>216.0619956573873</v>
      </c>
      <c r="P31" s="75">
        <f t="shared" si="1"/>
        <v>201.91366626697345</v>
      </c>
    </row>
    <row r="32" spans="1:16" ht="12.75">
      <c r="A32" s="52" t="s">
        <v>59</v>
      </c>
      <c r="B32" s="37">
        <v>63058.43780469039</v>
      </c>
      <c r="C32" s="50">
        <v>86001</v>
      </c>
      <c r="D32" s="51">
        <v>127425</v>
      </c>
      <c r="E32" s="51">
        <v>144317</v>
      </c>
      <c r="F32" s="51">
        <v>163586</v>
      </c>
      <c r="G32" s="38">
        <v>2.8610458623713475</v>
      </c>
      <c r="H32" s="38">
        <v>4.465370530561663</v>
      </c>
      <c r="I32" s="38">
        <v>1.2526235505518901</v>
      </c>
      <c r="J32" s="38">
        <f t="shared" si="0"/>
        <v>1.0498609101413203</v>
      </c>
      <c r="K32" s="72">
        <v>1832.82</v>
      </c>
      <c r="L32" s="75">
        <f t="shared" si="5"/>
        <v>34.40514497042284</v>
      </c>
      <c r="M32" s="75">
        <f t="shared" si="2"/>
        <v>46.922774740563725</v>
      </c>
      <c r="N32" s="75">
        <f t="shared" si="3"/>
        <v>69.52401217795529</v>
      </c>
      <c r="O32" s="75">
        <f t="shared" si="4"/>
        <v>78.74041095143004</v>
      </c>
      <c r="P32" s="75">
        <f t="shared" si="1"/>
        <v>89.25371831385516</v>
      </c>
    </row>
    <row r="33" spans="1:16" ht="12.75">
      <c r="A33" s="53" t="s">
        <v>25</v>
      </c>
      <c r="B33" s="54">
        <v>8603.296885030473</v>
      </c>
      <c r="C33" s="55">
        <v>96281</v>
      </c>
      <c r="D33" s="56">
        <v>190657</v>
      </c>
      <c r="E33" s="56">
        <v>211501</v>
      </c>
      <c r="F33" s="56">
        <v>194177</v>
      </c>
      <c r="G33" s="48">
        <v>24.55246722171054</v>
      </c>
      <c r="H33" s="48">
        <v>7.8867270352538155</v>
      </c>
      <c r="I33" s="48">
        <v>1.042938325737075</v>
      </c>
      <c r="J33" s="48">
        <f t="shared" si="0"/>
        <v>-0.7096335617736926</v>
      </c>
      <c r="K33" s="71">
        <f>SUM(K34)</f>
        <v>1493.85</v>
      </c>
      <c r="L33" s="36">
        <f t="shared" si="5"/>
        <v>5.75914374604577</v>
      </c>
      <c r="M33" s="36">
        <f t="shared" si="2"/>
        <v>64.45158483114102</v>
      </c>
      <c r="N33" s="36">
        <f t="shared" si="3"/>
        <v>127.62794122569201</v>
      </c>
      <c r="O33" s="36">
        <f t="shared" si="4"/>
        <v>141.58114937912106</v>
      </c>
      <c r="P33" s="36">
        <f t="shared" si="1"/>
        <v>129.98426883555913</v>
      </c>
    </row>
    <row r="34" spans="1:16" ht="12.75">
      <c r="A34" s="57" t="s">
        <v>25</v>
      </c>
      <c r="B34" s="37">
        <v>8603.296885030473</v>
      </c>
      <c r="C34" s="50">
        <v>96281</v>
      </c>
      <c r="D34" s="51">
        <v>190657</v>
      </c>
      <c r="E34" s="51">
        <v>211501</v>
      </c>
      <c r="F34" s="51">
        <v>194177</v>
      </c>
      <c r="G34" s="38">
        <v>24.55246722171054</v>
      </c>
      <c r="H34" s="38">
        <v>7.8867270352538155</v>
      </c>
      <c r="I34" s="38">
        <v>1.042938325737075</v>
      </c>
      <c r="J34" s="38">
        <f t="shared" si="0"/>
        <v>-0.7096335617736926</v>
      </c>
      <c r="K34" s="72">
        <v>1493.85</v>
      </c>
      <c r="L34" s="75">
        <f t="shared" si="5"/>
        <v>5.75914374604577</v>
      </c>
      <c r="M34" s="75">
        <f t="shared" si="2"/>
        <v>64.45158483114102</v>
      </c>
      <c r="N34" s="75">
        <f t="shared" si="3"/>
        <v>127.62794122569201</v>
      </c>
      <c r="O34" s="75">
        <f t="shared" si="4"/>
        <v>141.58114937912106</v>
      </c>
      <c r="P34" s="75">
        <f t="shared" si="1"/>
        <v>129.98426883555913</v>
      </c>
    </row>
    <row r="35" spans="1:16" ht="12.75">
      <c r="A35" s="53" t="s">
        <v>28</v>
      </c>
      <c r="B35" s="54">
        <v>177306.69252491335</v>
      </c>
      <c r="C35" s="55">
        <v>198311</v>
      </c>
      <c r="D35" s="56">
        <v>204951</v>
      </c>
      <c r="E35" s="56">
        <v>207509</v>
      </c>
      <c r="F35" s="56">
        <v>202214</v>
      </c>
      <c r="G35" s="48">
        <v>1.022974666408838</v>
      </c>
      <c r="H35" s="48">
        <v>0.36660837817115155</v>
      </c>
      <c r="I35" s="48">
        <v>0.12411481923864098</v>
      </c>
      <c r="J35" s="48">
        <f t="shared" si="0"/>
        <v>-0.21516959144055603</v>
      </c>
      <c r="K35" s="71">
        <f>SUM(K36,K37)</f>
        <v>1598.54</v>
      </c>
      <c r="L35" s="36">
        <f t="shared" si="5"/>
        <v>110.91789540763031</v>
      </c>
      <c r="M35" s="36">
        <f t="shared" si="2"/>
        <v>124.0575775395048</v>
      </c>
      <c r="N35" s="36">
        <f t="shared" si="3"/>
        <v>128.2113678731843</v>
      </c>
      <c r="O35" s="36">
        <f t="shared" si="4"/>
        <v>129.8115780649843</v>
      </c>
      <c r="P35" s="36">
        <f t="shared" si="1"/>
        <v>126.49918050220826</v>
      </c>
    </row>
    <row r="36" spans="1:16" ht="12.75">
      <c r="A36" s="57" t="s">
        <v>28</v>
      </c>
      <c r="B36" s="37">
        <v>80512.58683227726</v>
      </c>
      <c r="C36" s="50">
        <v>95609</v>
      </c>
      <c r="D36" s="51">
        <v>106838</v>
      </c>
      <c r="E36" s="51">
        <v>113615</v>
      </c>
      <c r="F36" s="51">
        <v>112333</v>
      </c>
      <c r="G36" s="38">
        <v>1.574571657061452</v>
      </c>
      <c r="H36" s="38">
        <v>1.241495701569395</v>
      </c>
      <c r="I36" s="38">
        <v>0.6169138365968108</v>
      </c>
      <c r="J36" s="38">
        <f t="shared" si="0"/>
        <v>-0.09452084673680083</v>
      </c>
      <c r="K36" s="72">
        <v>938.88</v>
      </c>
      <c r="L36" s="75">
        <f t="shared" si="5"/>
        <v>85.75386293485563</v>
      </c>
      <c r="M36" s="75">
        <f t="shared" si="2"/>
        <v>101.8330351056578</v>
      </c>
      <c r="N36" s="75">
        <f t="shared" si="3"/>
        <v>113.79302999318337</v>
      </c>
      <c r="O36" s="75">
        <f t="shared" si="4"/>
        <v>121.01120483980914</v>
      </c>
      <c r="P36" s="75">
        <f t="shared" si="1"/>
        <v>119.64574812542604</v>
      </c>
    </row>
    <row r="37" spans="1:16" ht="12.75">
      <c r="A37" s="52" t="s">
        <v>65</v>
      </c>
      <c r="B37" s="37">
        <v>96794.10569263608</v>
      </c>
      <c r="C37" s="50">
        <v>102702</v>
      </c>
      <c r="D37" s="51">
        <v>98113</v>
      </c>
      <c r="E37" s="51">
        <v>93894</v>
      </c>
      <c r="F37" s="51">
        <v>89881</v>
      </c>
      <c r="G37" s="38">
        <v>0.5400483970273484</v>
      </c>
      <c r="H37" s="38">
        <v>-0.5066202764669847</v>
      </c>
      <c r="I37" s="38">
        <v>-0.438569355674967</v>
      </c>
      <c r="J37" s="38">
        <f t="shared" si="0"/>
        <v>-0.3633376024406054</v>
      </c>
      <c r="K37" s="72">
        <v>659.66</v>
      </c>
      <c r="L37" s="75">
        <f t="shared" si="5"/>
        <v>146.73332579303897</v>
      </c>
      <c r="M37" s="75">
        <f t="shared" si="2"/>
        <v>155.68929448503775</v>
      </c>
      <c r="N37" s="75">
        <f t="shared" si="3"/>
        <v>148.7326804717582</v>
      </c>
      <c r="O37" s="75">
        <f t="shared" si="4"/>
        <v>142.33696146499713</v>
      </c>
      <c r="P37" s="75">
        <f t="shared" si="1"/>
        <v>136.25352454294637</v>
      </c>
    </row>
    <row r="38" spans="1:16" ht="12.75">
      <c r="A38" s="53" t="s">
        <v>109</v>
      </c>
      <c r="B38" s="54">
        <v>317019.0623380963</v>
      </c>
      <c r="C38" s="55">
        <v>354263</v>
      </c>
      <c r="D38" s="56">
        <v>392251</v>
      </c>
      <c r="E38" s="56">
        <v>407245</v>
      </c>
      <c r="F38" s="56">
        <v>380513</v>
      </c>
      <c r="G38" s="48">
        <v>1.014912650214872</v>
      </c>
      <c r="H38" s="48">
        <v>1.1382331994858053</v>
      </c>
      <c r="I38" s="48">
        <v>0.37583478363354406</v>
      </c>
      <c r="J38" s="48">
        <f t="shared" si="0"/>
        <v>-0.5641909945988122</v>
      </c>
      <c r="K38" s="71">
        <f>SUM(K39,K40)</f>
        <v>3200.4700000000003</v>
      </c>
      <c r="L38" s="36">
        <f t="shared" si="5"/>
        <v>99.05390843785328</v>
      </c>
      <c r="M38" s="36">
        <f t="shared" si="2"/>
        <v>110.69092976969007</v>
      </c>
      <c r="N38" s="36">
        <f t="shared" si="3"/>
        <v>122.56043643589847</v>
      </c>
      <c r="O38" s="36">
        <f t="shared" si="4"/>
        <v>127.2453733357913</v>
      </c>
      <c r="P38" s="36">
        <f t="shared" si="1"/>
        <v>118.89285011263969</v>
      </c>
    </row>
    <row r="39" spans="1:16" ht="12.75">
      <c r="A39" s="52" t="s">
        <v>11</v>
      </c>
      <c r="B39" s="37">
        <v>166441.3218899395</v>
      </c>
      <c r="C39" s="50">
        <v>201591</v>
      </c>
      <c r="D39" s="51">
        <v>247328</v>
      </c>
      <c r="E39" s="51">
        <v>264918</v>
      </c>
      <c r="F39" s="51">
        <v>243273</v>
      </c>
      <c r="G39" s="38">
        <v>1.7570584058673289</v>
      </c>
      <c r="H39" s="38">
        <v>2.2979439708856075</v>
      </c>
      <c r="I39" s="38">
        <v>0.6894151319583486</v>
      </c>
      <c r="J39" s="38">
        <f t="shared" si="0"/>
        <v>-0.7077839490897353</v>
      </c>
      <c r="K39" s="72">
        <v>2108.06</v>
      </c>
      <c r="L39" s="75">
        <f t="shared" si="5"/>
        <v>78.95473653024085</v>
      </c>
      <c r="M39" s="75">
        <f t="shared" si="2"/>
        <v>95.62868229557034</v>
      </c>
      <c r="N39" s="75">
        <f t="shared" si="3"/>
        <v>117.32493382541294</v>
      </c>
      <c r="O39" s="75">
        <f t="shared" si="4"/>
        <v>125.66909860250658</v>
      </c>
      <c r="P39" s="75">
        <f t="shared" si="1"/>
        <v>115.401364287544</v>
      </c>
    </row>
    <row r="40" spans="1:16" ht="12.75">
      <c r="A40" s="52" t="s">
        <v>29</v>
      </c>
      <c r="B40" s="37">
        <v>150577.74044815684</v>
      </c>
      <c r="C40" s="50">
        <v>152672</v>
      </c>
      <c r="D40" s="51">
        <v>144923</v>
      </c>
      <c r="E40" s="51">
        <v>142327</v>
      </c>
      <c r="F40" s="51">
        <v>137240</v>
      </c>
      <c r="G40" s="38">
        <v>0.12564551047382633</v>
      </c>
      <c r="H40" s="38">
        <v>-0.577097938113702</v>
      </c>
      <c r="I40" s="38">
        <v>-0.18059013748332742</v>
      </c>
      <c r="J40" s="38">
        <f t="shared" si="0"/>
        <v>-0.30284058575832384</v>
      </c>
      <c r="K40" s="72">
        <v>1092.41</v>
      </c>
      <c r="L40" s="75">
        <f t="shared" si="5"/>
        <v>137.83995061209328</v>
      </c>
      <c r="M40" s="75">
        <f t="shared" si="2"/>
        <v>139.75705092410357</v>
      </c>
      <c r="N40" s="75">
        <f t="shared" si="3"/>
        <v>132.66356038483718</v>
      </c>
      <c r="O40" s="75">
        <f t="shared" si="4"/>
        <v>130.28716324456934</v>
      </c>
      <c r="P40" s="75">
        <f t="shared" si="1"/>
        <v>125.63048672201828</v>
      </c>
    </row>
    <row r="41" spans="1:16" ht="12.75">
      <c r="A41" s="53" t="s">
        <v>31</v>
      </c>
      <c r="B41" s="54">
        <v>119834.78510665816</v>
      </c>
      <c r="C41" s="55">
        <v>194180</v>
      </c>
      <c r="D41" s="56">
        <v>256319</v>
      </c>
      <c r="E41" s="56">
        <v>268508</v>
      </c>
      <c r="F41" s="56">
        <v>273707</v>
      </c>
      <c r="G41" s="48">
        <v>4.485616289505612</v>
      </c>
      <c r="H41" s="48">
        <v>3.1329325718697953</v>
      </c>
      <c r="I41" s="48">
        <v>0.46566030516741463</v>
      </c>
      <c r="J41" s="48">
        <f t="shared" si="0"/>
        <v>0.15994012219520126</v>
      </c>
      <c r="K41" s="71">
        <f>SUM(K42,K43)</f>
        <v>1776.39</v>
      </c>
      <c r="L41" s="36">
        <f t="shared" si="5"/>
        <v>67.45972737217512</v>
      </c>
      <c r="M41" s="36">
        <f t="shared" si="2"/>
        <v>109.31158135319383</v>
      </c>
      <c r="N41" s="36">
        <f t="shared" si="3"/>
        <v>144.2920755014383</v>
      </c>
      <c r="O41" s="36">
        <f t="shared" si="4"/>
        <v>151.15374439171578</v>
      </c>
      <c r="P41" s="36">
        <f t="shared" si="1"/>
        <v>154.0804665642117</v>
      </c>
    </row>
    <row r="42" spans="1:16" ht="12.75">
      <c r="A42" s="52" t="s">
        <v>31</v>
      </c>
      <c r="B42" s="37">
        <v>50417.08370276945</v>
      </c>
      <c r="C42" s="50">
        <v>81373</v>
      </c>
      <c r="D42" s="51">
        <v>98546</v>
      </c>
      <c r="E42" s="51">
        <v>103996</v>
      </c>
      <c r="F42" s="51">
        <v>109316</v>
      </c>
      <c r="G42" s="38">
        <v>4.4480261082638695</v>
      </c>
      <c r="H42" s="38">
        <v>2.150348492216403</v>
      </c>
      <c r="I42" s="38">
        <v>0.5397413094913261</v>
      </c>
      <c r="J42" s="38">
        <f t="shared" si="0"/>
        <v>0.41661823166321277</v>
      </c>
      <c r="K42" s="72">
        <v>894.7</v>
      </c>
      <c r="L42" s="75">
        <f t="shared" si="5"/>
        <v>56.350825642974684</v>
      </c>
      <c r="M42" s="75">
        <f t="shared" si="2"/>
        <v>90.95003911925785</v>
      </c>
      <c r="N42" s="75">
        <f t="shared" si="3"/>
        <v>110.1441824075109</v>
      </c>
      <c r="O42" s="75">
        <f t="shared" si="4"/>
        <v>116.23560970157594</v>
      </c>
      <c r="P42" s="75">
        <f t="shared" si="1"/>
        <v>122.18173689504862</v>
      </c>
    </row>
    <row r="43" spans="1:16" ht="12.75">
      <c r="A43" s="57" t="s">
        <v>47</v>
      </c>
      <c r="B43" s="37">
        <v>69417.70140388871</v>
      </c>
      <c r="C43" s="50">
        <v>112807</v>
      </c>
      <c r="D43" s="51">
        <v>157773</v>
      </c>
      <c r="E43" s="51">
        <v>164512</v>
      </c>
      <c r="F43" s="51">
        <v>164391</v>
      </c>
      <c r="G43" s="38">
        <v>4.512832968433433</v>
      </c>
      <c r="H43" s="38">
        <v>3.797887513203424</v>
      </c>
      <c r="I43" s="38">
        <v>0.4191381849780518</v>
      </c>
      <c r="J43" s="38">
        <f t="shared" si="0"/>
        <v>-0.006131305986900593</v>
      </c>
      <c r="K43" s="72">
        <v>881.69</v>
      </c>
      <c r="L43" s="75">
        <f t="shared" si="5"/>
        <v>78.73254931312447</v>
      </c>
      <c r="M43" s="75">
        <f t="shared" si="2"/>
        <v>127.94406197189488</v>
      </c>
      <c r="N43" s="75">
        <f t="shared" si="3"/>
        <v>178.9438464766528</v>
      </c>
      <c r="O43" s="75">
        <f t="shared" si="4"/>
        <v>186.58712245800677</v>
      </c>
      <c r="P43" s="75">
        <f t="shared" si="1"/>
        <v>186.44988601435878</v>
      </c>
    </row>
    <row r="44" spans="1:16" ht="12.75">
      <c r="A44" s="53" t="s">
        <v>33</v>
      </c>
      <c r="B44" s="54">
        <v>398027.7619334316</v>
      </c>
      <c r="C44" s="55">
        <v>423168</v>
      </c>
      <c r="D44" s="56">
        <v>429235</v>
      </c>
      <c r="E44" s="56">
        <v>463804</v>
      </c>
      <c r="F44" s="56">
        <v>480878</v>
      </c>
      <c r="G44" s="48">
        <v>0.5583485041771086</v>
      </c>
      <c r="H44" s="48">
        <v>0.15829505653990328</v>
      </c>
      <c r="I44" s="48">
        <v>0.7775825390313074</v>
      </c>
      <c r="J44" s="48">
        <f t="shared" si="0"/>
        <v>0.3017171735308244</v>
      </c>
      <c r="K44" s="71">
        <f>SUM(K45,K46:K47)</f>
        <v>3759.87</v>
      </c>
      <c r="L44" s="36">
        <f t="shared" si="5"/>
        <v>105.86210744877658</v>
      </c>
      <c r="M44" s="36">
        <f t="shared" si="2"/>
        <v>112.54857215807993</v>
      </c>
      <c r="N44" s="36">
        <f t="shared" si="3"/>
        <v>114.16219177790722</v>
      </c>
      <c r="O44" s="36">
        <f t="shared" si="4"/>
        <v>123.35639264123493</v>
      </c>
      <c r="P44" s="36">
        <f t="shared" si="1"/>
        <v>127.89750709466018</v>
      </c>
    </row>
    <row r="45" spans="1:16" ht="12.75">
      <c r="A45" s="52" t="s">
        <v>27</v>
      </c>
      <c r="B45" s="37">
        <v>116473.24529393773</v>
      </c>
      <c r="C45" s="50">
        <v>110435</v>
      </c>
      <c r="D45" s="51">
        <v>102089</v>
      </c>
      <c r="E45" s="51">
        <v>109088</v>
      </c>
      <c r="F45" s="51">
        <v>103171</v>
      </c>
      <c r="G45" s="38">
        <v>-0.48278066708768996</v>
      </c>
      <c r="H45" s="38">
        <v>-0.8693340340695355</v>
      </c>
      <c r="I45" s="38">
        <v>0.6653025108493527</v>
      </c>
      <c r="J45" s="38">
        <f t="shared" si="0"/>
        <v>-0.46364757196987183</v>
      </c>
      <c r="K45" s="72">
        <v>1203.09</v>
      </c>
      <c r="L45" s="75">
        <f t="shared" si="5"/>
        <v>96.81174749514811</v>
      </c>
      <c r="M45" s="75">
        <f t="shared" si="2"/>
        <v>91.79280020613588</v>
      </c>
      <c r="N45" s="75">
        <f t="shared" si="3"/>
        <v>84.8556633335827</v>
      </c>
      <c r="O45" s="75">
        <f t="shared" si="4"/>
        <v>90.6731832198755</v>
      </c>
      <c r="P45" s="75">
        <f t="shared" si="1"/>
        <v>85.75501417184086</v>
      </c>
    </row>
    <row r="46" spans="1:16" ht="12.75">
      <c r="A46" s="57" t="s">
        <v>33</v>
      </c>
      <c r="B46" s="37">
        <v>117587.74507680746</v>
      </c>
      <c r="C46" s="50">
        <v>101533</v>
      </c>
      <c r="D46" s="51">
        <v>98863</v>
      </c>
      <c r="E46" s="51">
        <v>106865</v>
      </c>
      <c r="F46" s="51">
        <v>116271</v>
      </c>
      <c r="G46" s="38">
        <v>-1.3256884250806178</v>
      </c>
      <c r="H46" s="38">
        <v>-0.2956600116073571</v>
      </c>
      <c r="I46" s="38">
        <v>0.7813497517693335</v>
      </c>
      <c r="J46" s="38">
        <f t="shared" si="0"/>
        <v>0.7054543353716358</v>
      </c>
      <c r="K46" s="72">
        <v>1100.58</v>
      </c>
      <c r="L46" s="75">
        <f t="shared" si="5"/>
        <v>106.84161539988685</v>
      </c>
      <c r="M46" s="75">
        <f t="shared" si="2"/>
        <v>92.25408421014374</v>
      </c>
      <c r="N46" s="75">
        <f t="shared" si="3"/>
        <v>89.82809064311546</v>
      </c>
      <c r="O46" s="75">
        <f t="shared" si="4"/>
        <v>97.09880244961748</v>
      </c>
      <c r="P46" s="75">
        <f t="shared" si="1"/>
        <v>105.64520525541079</v>
      </c>
    </row>
    <row r="47" spans="1:16" ht="12.75">
      <c r="A47" s="52" t="s">
        <v>69</v>
      </c>
      <c r="B47" s="37">
        <v>163966.77156268645</v>
      </c>
      <c r="C47" s="50">
        <v>211200</v>
      </c>
      <c r="D47" s="51">
        <v>228283</v>
      </c>
      <c r="E47" s="51">
        <v>247851</v>
      </c>
      <c r="F47" s="51">
        <v>261436</v>
      </c>
      <c r="G47" s="38">
        <v>2.3279726464288997</v>
      </c>
      <c r="H47" s="38">
        <v>0.8679734053003152</v>
      </c>
      <c r="I47" s="38">
        <v>0.825807854530658</v>
      </c>
      <c r="J47" s="38">
        <f t="shared" si="0"/>
        <v>0.44567144532763336</v>
      </c>
      <c r="K47" s="72">
        <v>1456.2</v>
      </c>
      <c r="L47" s="75">
        <f t="shared" si="5"/>
        <v>112.5990740026689</v>
      </c>
      <c r="M47" s="75">
        <f t="shared" si="2"/>
        <v>145.03502266172228</v>
      </c>
      <c r="N47" s="75">
        <f t="shared" si="3"/>
        <v>156.76624090097513</v>
      </c>
      <c r="O47" s="75">
        <f t="shared" si="4"/>
        <v>170.20395550061804</v>
      </c>
      <c r="P47" s="75">
        <f t="shared" si="1"/>
        <v>179.53303117703612</v>
      </c>
    </row>
    <row r="48" spans="1:16" ht="12.75">
      <c r="A48" s="53" t="s">
        <v>35</v>
      </c>
      <c r="B48" s="54">
        <v>202709.67048949655</v>
      </c>
      <c r="C48" s="55">
        <v>287569</v>
      </c>
      <c r="D48" s="56">
        <v>359215</v>
      </c>
      <c r="E48" s="56">
        <v>373127</v>
      </c>
      <c r="F48" s="56">
        <v>345968</v>
      </c>
      <c r="G48" s="48">
        <v>3.2300518341824125</v>
      </c>
      <c r="H48" s="48">
        <v>2.502559687770689</v>
      </c>
      <c r="I48" s="48">
        <v>0.3807003221627747</v>
      </c>
      <c r="J48" s="48">
        <f t="shared" si="0"/>
        <v>-0.6277924220482123</v>
      </c>
      <c r="K48" s="71">
        <f>SUM(K49,K50)</f>
        <v>2160.8199999999997</v>
      </c>
      <c r="L48" s="36">
        <f t="shared" si="5"/>
        <v>93.81145606274312</v>
      </c>
      <c r="M48" s="36">
        <f t="shared" si="2"/>
        <v>133.0832739422997</v>
      </c>
      <c r="N48" s="36">
        <f t="shared" si="3"/>
        <v>166.24013106135635</v>
      </c>
      <c r="O48" s="36">
        <f t="shared" si="4"/>
        <v>172.6784276339538</v>
      </c>
      <c r="P48" s="36">
        <f t="shared" si="1"/>
        <v>160.10958802676763</v>
      </c>
    </row>
    <row r="49" spans="1:16" ht="12.75">
      <c r="A49" s="52" t="s">
        <v>35</v>
      </c>
      <c r="B49" s="37">
        <v>107258.57712513878</v>
      </c>
      <c r="C49" s="50">
        <v>163269</v>
      </c>
      <c r="D49" s="51">
        <v>212733</v>
      </c>
      <c r="E49" s="51">
        <v>224074</v>
      </c>
      <c r="F49" s="51">
        <v>205295</v>
      </c>
      <c r="G49" s="38">
        <v>3.893490266339228</v>
      </c>
      <c r="H49" s="38">
        <v>2.9840876239656478</v>
      </c>
      <c r="I49" s="38">
        <v>0.5207361036299707</v>
      </c>
      <c r="J49" s="38">
        <f t="shared" si="0"/>
        <v>-0.7267495217030739</v>
      </c>
      <c r="K49" s="72">
        <v>1214.37</v>
      </c>
      <c r="L49" s="75">
        <f t="shared" si="5"/>
        <v>88.32446216979898</v>
      </c>
      <c r="M49" s="75">
        <f t="shared" si="2"/>
        <v>134.44749129178095</v>
      </c>
      <c r="N49" s="75">
        <f t="shared" si="3"/>
        <v>175.17972281923963</v>
      </c>
      <c r="O49" s="75">
        <f t="shared" si="4"/>
        <v>184.5187216416743</v>
      </c>
      <c r="P49" s="75">
        <f t="shared" si="1"/>
        <v>169.05473620066374</v>
      </c>
    </row>
    <row r="50" spans="1:16" ht="12.75">
      <c r="A50" s="52" t="s">
        <v>86</v>
      </c>
      <c r="B50" s="37">
        <v>95451.09336435779</v>
      </c>
      <c r="C50" s="50">
        <v>124300</v>
      </c>
      <c r="D50" s="51">
        <v>146482</v>
      </c>
      <c r="E50" s="51">
        <v>149053</v>
      </c>
      <c r="F50" s="51">
        <v>140673</v>
      </c>
      <c r="G50" s="38">
        <v>2.429813917523993</v>
      </c>
      <c r="H50" s="38">
        <v>1.841240658058041</v>
      </c>
      <c r="I50" s="38">
        <v>0.17414539108802085</v>
      </c>
      <c r="J50" s="38">
        <f t="shared" si="0"/>
        <v>-0.4810384474487672</v>
      </c>
      <c r="K50" s="72">
        <v>946.45</v>
      </c>
      <c r="L50" s="75">
        <f t="shared" si="5"/>
        <v>100.85170200682316</v>
      </c>
      <c r="M50" s="75">
        <f t="shared" si="2"/>
        <v>131.33287548206454</v>
      </c>
      <c r="N50" s="75">
        <f t="shared" si="3"/>
        <v>154.7699297374399</v>
      </c>
      <c r="O50" s="75">
        <f t="shared" si="4"/>
        <v>157.48639653441808</v>
      </c>
      <c r="P50" s="75">
        <f t="shared" si="1"/>
        <v>148.6322573828517</v>
      </c>
    </row>
    <row r="51" spans="1:16" ht="12.75">
      <c r="A51" s="53" t="s">
        <v>36</v>
      </c>
      <c r="B51" s="54">
        <v>256383.0579643378</v>
      </c>
      <c r="C51" s="55">
        <v>431191</v>
      </c>
      <c r="D51" s="56">
        <v>489502</v>
      </c>
      <c r="E51" s="56">
        <v>523848</v>
      </c>
      <c r="F51" s="56">
        <v>550540</v>
      </c>
      <c r="G51" s="48">
        <v>4.839631954796886</v>
      </c>
      <c r="H51" s="48">
        <v>1.4192819597961925</v>
      </c>
      <c r="I51" s="48">
        <v>0.6804346903681591</v>
      </c>
      <c r="J51" s="48">
        <f t="shared" si="0"/>
        <v>0.4150091949067791</v>
      </c>
      <c r="K51" s="71">
        <f>SUM(K52,K53:K55)</f>
        <v>5510.33</v>
      </c>
      <c r="L51" s="36">
        <f t="shared" si="5"/>
        <v>46.52771394169456</v>
      </c>
      <c r="M51" s="36">
        <f t="shared" si="2"/>
        <v>78.25139329223477</v>
      </c>
      <c r="N51" s="36">
        <f t="shared" si="3"/>
        <v>88.8335181377522</v>
      </c>
      <c r="O51" s="36">
        <f t="shared" si="4"/>
        <v>95.06653866465348</v>
      </c>
      <c r="P51" s="36">
        <f t="shared" si="1"/>
        <v>99.91053167414655</v>
      </c>
    </row>
    <row r="52" spans="1:16" ht="12.75">
      <c r="A52" s="52" t="s">
        <v>24</v>
      </c>
      <c r="B52" s="37">
        <v>70508.14723461018</v>
      </c>
      <c r="C52" s="50">
        <v>97370</v>
      </c>
      <c r="D52" s="51">
        <v>116841</v>
      </c>
      <c r="E52" s="51">
        <v>126597</v>
      </c>
      <c r="F52" s="51">
        <v>136660</v>
      </c>
      <c r="G52" s="38">
        <v>2.9779328686524</v>
      </c>
      <c r="H52" s="38">
        <v>2.04616244556739</v>
      </c>
      <c r="I52" s="38">
        <v>0.8051719796794643</v>
      </c>
      <c r="J52" s="38">
        <f t="shared" si="0"/>
        <v>0.6394296498891672</v>
      </c>
      <c r="K52" s="72">
        <v>1035.74</v>
      </c>
      <c r="L52" s="75">
        <f t="shared" si="5"/>
        <v>68.07514167127869</v>
      </c>
      <c r="M52" s="75">
        <f t="shared" si="2"/>
        <v>94.01007974974415</v>
      </c>
      <c r="N52" s="75">
        <f t="shared" si="3"/>
        <v>112.80919921988144</v>
      </c>
      <c r="O52" s="75">
        <f t="shared" si="4"/>
        <v>122.22855156699558</v>
      </c>
      <c r="P52" s="75">
        <f t="shared" si="1"/>
        <v>131.94431034815688</v>
      </c>
    </row>
    <row r="53" spans="1:16" ht="12.75">
      <c r="A53" s="57" t="s">
        <v>36</v>
      </c>
      <c r="B53" s="37">
        <v>126727.24464514307</v>
      </c>
      <c r="C53" s="50">
        <v>175366</v>
      </c>
      <c r="D53" s="51">
        <v>201512</v>
      </c>
      <c r="E53" s="51">
        <v>204871</v>
      </c>
      <c r="F53" s="51">
        <v>210960</v>
      </c>
      <c r="G53" s="38">
        <v>2.997109457162739</v>
      </c>
      <c r="H53" s="38">
        <v>1.5561360182135386</v>
      </c>
      <c r="I53" s="38">
        <v>0.1654525199956014</v>
      </c>
      <c r="J53" s="38">
        <f t="shared" si="0"/>
        <v>0.2443649963419281</v>
      </c>
      <c r="K53" s="72">
        <v>1472.46</v>
      </c>
      <c r="L53" s="75">
        <f t="shared" si="5"/>
        <v>86.06498284852768</v>
      </c>
      <c r="M53" s="75">
        <f t="shared" si="2"/>
        <v>119.09729296551349</v>
      </c>
      <c r="N53" s="75">
        <f t="shared" si="3"/>
        <v>136.85397226410225</v>
      </c>
      <c r="O53" s="75">
        <f t="shared" si="4"/>
        <v>139.1351887317822</v>
      </c>
      <c r="P53" s="75">
        <f t="shared" si="1"/>
        <v>143.270445377124</v>
      </c>
    </row>
    <row r="54" spans="1:16" ht="12.75">
      <c r="A54" s="52" t="s">
        <v>46</v>
      </c>
      <c r="B54" s="37">
        <v>24048.94090823698</v>
      </c>
      <c r="C54" s="50">
        <v>103712</v>
      </c>
      <c r="D54" s="51">
        <v>107082</v>
      </c>
      <c r="E54" s="51">
        <v>124122</v>
      </c>
      <c r="F54" s="51">
        <v>128243</v>
      </c>
      <c r="G54" s="38">
        <v>14.20970372550201</v>
      </c>
      <c r="H54" s="38">
        <v>0.355932709642115</v>
      </c>
      <c r="I54" s="38">
        <v>1.4876576587443235</v>
      </c>
      <c r="J54" s="38">
        <f t="shared" si="0"/>
        <v>0.2725536604364809</v>
      </c>
      <c r="K54" s="72">
        <v>1456.6</v>
      </c>
      <c r="L54" s="75">
        <f t="shared" si="5"/>
        <v>16.510326038883</v>
      </c>
      <c r="M54" s="75">
        <f t="shared" si="2"/>
        <v>71.20142798297405</v>
      </c>
      <c r="N54" s="75">
        <f t="shared" si="3"/>
        <v>73.51503501304408</v>
      </c>
      <c r="O54" s="75">
        <f t="shared" si="4"/>
        <v>85.21351091583139</v>
      </c>
      <c r="P54" s="75">
        <f t="shared" si="1"/>
        <v>88.04270218316628</v>
      </c>
    </row>
    <row r="55" spans="1:16" ht="12.75">
      <c r="A55" s="52" t="s">
        <v>58</v>
      </c>
      <c r="B55" s="37">
        <v>35098.72517634753</v>
      </c>
      <c r="C55" s="50">
        <v>54743</v>
      </c>
      <c r="D55" s="51">
        <v>64067</v>
      </c>
      <c r="E55" s="51">
        <v>68258</v>
      </c>
      <c r="F55" s="51">
        <v>74677</v>
      </c>
      <c r="G55" s="38">
        <v>4.123519893553396</v>
      </c>
      <c r="H55" s="38">
        <v>1.7629135627223347</v>
      </c>
      <c r="I55" s="38">
        <v>0.6356641488732606</v>
      </c>
      <c r="J55" s="38">
        <f t="shared" si="0"/>
        <v>0.7517910578317188</v>
      </c>
      <c r="K55" s="72">
        <v>1545.53</v>
      </c>
      <c r="L55" s="75">
        <f t="shared" si="5"/>
        <v>22.709831045885572</v>
      </c>
      <c r="M55" s="75">
        <f t="shared" si="2"/>
        <v>35.420211836716206</v>
      </c>
      <c r="N55" s="75">
        <f t="shared" si="3"/>
        <v>41.45309376071639</v>
      </c>
      <c r="O55" s="75">
        <f t="shared" si="4"/>
        <v>44.16478489579627</v>
      </c>
      <c r="P55" s="75">
        <f t="shared" si="1"/>
        <v>48.31805270683843</v>
      </c>
    </row>
    <row r="56" spans="1:16" ht="12.75">
      <c r="A56" s="53" t="s">
        <v>37</v>
      </c>
      <c r="B56" s="54">
        <v>196150.95953706885</v>
      </c>
      <c r="C56" s="55">
        <v>214350</v>
      </c>
      <c r="D56" s="56">
        <v>214095</v>
      </c>
      <c r="E56" s="56">
        <v>223780</v>
      </c>
      <c r="F56" s="56">
        <v>214958</v>
      </c>
      <c r="G56" s="48">
        <v>0.8098583775514756</v>
      </c>
      <c r="H56" s="48">
        <v>-0.013225250877080263</v>
      </c>
      <c r="I56" s="48">
        <v>0.44341603872886104</v>
      </c>
      <c r="J56" s="48">
        <f t="shared" si="0"/>
        <v>-0.3346119735984976</v>
      </c>
      <c r="K56" s="71">
        <v>1400.94</v>
      </c>
      <c r="L56" s="36">
        <f t="shared" si="5"/>
        <v>140.01381896231732</v>
      </c>
      <c r="M56" s="36">
        <f t="shared" si="2"/>
        <v>153.00441132382542</v>
      </c>
      <c r="N56" s="36">
        <f t="shared" si="3"/>
        <v>152.82239068054307</v>
      </c>
      <c r="O56" s="36">
        <f t="shared" si="4"/>
        <v>159.7356060930518</v>
      </c>
      <c r="P56" s="36">
        <f t="shared" si="1"/>
        <v>153.43840564192612</v>
      </c>
    </row>
    <row r="57" spans="1:16" ht="12.75">
      <c r="A57" s="52" t="s">
        <v>37</v>
      </c>
      <c r="B57" s="37">
        <v>196150.95953706885</v>
      </c>
      <c r="C57" s="50">
        <v>214350</v>
      </c>
      <c r="D57" s="51">
        <v>214095</v>
      </c>
      <c r="E57" s="51">
        <v>223780</v>
      </c>
      <c r="F57" s="51">
        <v>214958</v>
      </c>
      <c r="G57" s="38">
        <v>0.8098583775514756</v>
      </c>
      <c r="H57" s="38">
        <v>-0.013225250877080263</v>
      </c>
      <c r="I57" s="38">
        <v>0.44341603872886104</v>
      </c>
      <c r="J57" s="38">
        <f t="shared" si="0"/>
        <v>-0.3346119735984976</v>
      </c>
      <c r="K57" s="72">
        <v>1400.94</v>
      </c>
      <c r="L57" s="75">
        <f t="shared" si="5"/>
        <v>140.01381896231732</v>
      </c>
      <c r="M57" s="75">
        <f t="shared" si="2"/>
        <v>153.00441132382542</v>
      </c>
      <c r="N57" s="75">
        <f t="shared" si="3"/>
        <v>152.82239068054307</v>
      </c>
      <c r="O57" s="75">
        <f t="shared" si="4"/>
        <v>159.7356060930518</v>
      </c>
      <c r="P57" s="75">
        <f t="shared" si="1"/>
        <v>153.43840564192612</v>
      </c>
    </row>
    <row r="58" spans="1:16" ht="12.75">
      <c r="A58" s="53" t="s">
        <v>110</v>
      </c>
      <c r="B58" s="54">
        <v>176894.76859437424</v>
      </c>
      <c r="C58" s="55">
        <v>211905</v>
      </c>
      <c r="D58" s="56">
        <v>255612</v>
      </c>
      <c r="E58" s="56">
        <v>291867</v>
      </c>
      <c r="F58" s="56">
        <v>283892</v>
      </c>
      <c r="G58" s="48">
        <v>1.6552132818949072</v>
      </c>
      <c r="H58" s="48">
        <v>2.1054427113018193</v>
      </c>
      <c r="I58" s="48">
        <v>1.3352108729223655</v>
      </c>
      <c r="J58" s="48">
        <f t="shared" si="0"/>
        <v>-0.23060315901045625</v>
      </c>
      <c r="K58" s="71">
        <f>SUM(K59,K60)</f>
        <v>6497.74</v>
      </c>
      <c r="L58" s="36">
        <f t="shared" si="5"/>
        <v>27.224045374911007</v>
      </c>
      <c r="M58" s="36">
        <f t="shared" si="2"/>
        <v>32.612108209931456</v>
      </c>
      <c r="N58" s="36">
        <f t="shared" si="3"/>
        <v>39.338600805818636</v>
      </c>
      <c r="O58" s="36">
        <f t="shared" si="4"/>
        <v>44.91823310874243</v>
      </c>
      <c r="P58" s="36">
        <f t="shared" si="1"/>
        <v>43.69088329172913</v>
      </c>
    </row>
    <row r="59" spans="1:16" ht="12.75">
      <c r="A59" s="52" t="s">
        <v>38</v>
      </c>
      <c r="B59" s="37">
        <v>80079.61569360844</v>
      </c>
      <c r="C59" s="50">
        <v>86830</v>
      </c>
      <c r="D59" s="51">
        <v>91809</v>
      </c>
      <c r="E59" s="51">
        <v>94609</v>
      </c>
      <c r="F59" s="51">
        <v>87329</v>
      </c>
      <c r="G59" s="38">
        <v>0.7384481624800099</v>
      </c>
      <c r="H59" s="38">
        <v>0.6214580646675572</v>
      </c>
      <c r="I59" s="38">
        <v>0.30087449061264593</v>
      </c>
      <c r="J59" s="38">
        <f t="shared" si="0"/>
        <v>-0.6650289412079124</v>
      </c>
      <c r="K59" s="72">
        <v>746.44</v>
      </c>
      <c r="L59" s="75">
        <f t="shared" si="5"/>
        <v>107.28205307005042</v>
      </c>
      <c r="M59" s="75">
        <f t="shared" si="2"/>
        <v>116.32549166711323</v>
      </c>
      <c r="N59" s="75">
        <f t="shared" si="3"/>
        <v>122.99582015969132</v>
      </c>
      <c r="O59" s="75">
        <f t="shared" si="4"/>
        <v>126.74695889823695</v>
      </c>
      <c r="P59" s="75">
        <f t="shared" si="1"/>
        <v>116.99399817801832</v>
      </c>
    </row>
    <row r="60" spans="1:16" ht="12.75">
      <c r="A60" s="52" t="s">
        <v>83</v>
      </c>
      <c r="B60" s="37">
        <v>96815.15290076581</v>
      </c>
      <c r="C60" s="50">
        <v>125075</v>
      </c>
      <c r="D60" s="51">
        <v>163803</v>
      </c>
      <c r="E60" s="51">
        <v>197258</v>
      </c>
      <c r="F60" s="51">
        <v>196563</v>
      </c>
      <c r="G60" s="38">
        <v>2.355588925957508</v>
      </c>
      <c r="H60" s="38">
        <v>3.042601696488112</v>
      </c>
      <c r="I60" s="38">
        <v>1.875857532067049</v>
      </c>
      <c r="J60" s="38">
        <f t="shared" si="0"/>
        <v>-0.029408391216001473</v>
      </c>
      <c r="K60" s="72">
        <v>5751.3</v>
      </c>
      <c r="L60" s="75">
        <f t="shared" si="5"/>
        <v>16.833612035672946</v>
      </c>
      <c r="M60" s="75">
        <f t="shared" si="2"/>
        <v>21.747257141863578</v>
      </c>
      <c r="N60" s="75">
        <f t="shared" si="3"/>
        <v>28.48103906942778</v>
      </c>
      <c r="O60" s="75">
        <f t="shared" si="4"/>
        <v>34.297984803435746</v>
      </c>
      <c r="P60" s="75">
        <f t="shared" si="1"/>
        <v>34.1771425590736</v>
      </c>
    </row>
    <row r="61" spans="1:16" ht="12.75">
      <c r="A61" s="53" t="s">
        <v>48</v>
      </c>
      <c r="B61" s="54">
        <v>319806.3140432769</v>
      </c>
      <c r="C61" s="55">
        <v>296122</v>
      </c>
      <c r="D61" s="56">
        <v>270656</v>
      </c>
      <c r="E61" s="56">
        <v>305526</v>
      </c>
      <c r="F61" s="56">
        <v>338347</v>
      </c>
      <c r="G61" s="48">
        <v>-0.6970502772472242</v>
      </c>
      <c r="H61" s="48">
        <v>-0.9941683656805145</v>
      </c>
      <c r="I61" s="48">
        <v>1.2192352002063922</v>
      </c>
      <c r="J61" s="48">
        <f t="shared" si="0"/>
        <v>0.8539346870774178</v>
      </c>
      <c r="K61" s="71">
        <f>SUM(K62,K63:K67)</f>
        <v>4062.1600000000003</v>
      </c>
      <c r="L61" s="36">
        <f t="shared" si="5"/>
        <v>78.72814316601928</v>
      </c>
      <c r="M61" s="36">
        <f t="shared" si="2"/>
        <v>72.89767020501408</v>
      </c>
      <c r="N61" s="36">
        <f t="shared" si="3"/>
        <v>66.6285916852118</v>
      </c>
      <c r="O61" s="36">
        <f t="shared" si="4"/>
        <v>75.2126947239892</v>
      </c>
      <c r="P61" s="36">
        <f t="shared" si="1"/>
        <v>83.29238631663942</v>
      </c>
    </row>
    <row r="62" spans="1:16" ht="12.75">
      <c r="A62" s="58" t="s">
        <v>6</v>
      </c>
      <c r="B62" s="37">
        <v>17894.135902298938</v>
      </c>
      <c r="C62" s="50">
        <v>15977</v>
      </c>
      <c r="D62" s="51">
        <v>12965</v>
      </c>
      <c r="E62" s="51">
        <v>14383</v>
      </c>
      <c r="F62" s="51">
        <v>33436</v>
      </c>
      <c r="G62" s="38">
        <v>-1.0249194248626137</v>
      </c>
      <c r="H62" s="38">
        <v>-2.2943454662496032</v>
      </c>
      <c r="I62" s="38">
        <v>1.0433405799839868</v>
      </c>
      <c r="J62" s="38">
        <f t="shared" si="0"/>
        <v>7.28287491357773</v>
      </c>
      <c r="K62" s="72">
        <v>585.33</v>
      </c>
      <c r="L62" s="75">
        <f t="shared" si="5"/>
        <v>30.57102130814914</v>
      </c>
      <c r="M62" s="75">
        <f t="shared" si="2"/>
        <v>27.295713529120324</v>
      </c>
      <c r="N62" s="75">
        <f t="shared" si="3"/>
        <v>22.149898347940475</v>
      </c>
      <c r="O62" s="75">
        <f t="shared" si="4"/>
        <v>24.57246339671638</v>
      </c>
      <c r="P62" s="75">
        <f t="shared" si="1"/>
        <v>57.12333213742674</v>
      </c>
    </row>
    <row r="63" spans="1:16" ht="12.75">
      <c r="A63" s="52" t="s">
        <v>39</v>
      </c>
      <c r="B63" s="37">
        <v>32770.50305799644</v>
      </c>
      <c r="C63" s="50">
        <v>29798</v>
      </c>
      <c r="D63" s="51">
        <v>25713</v>
      </c>
      <c r="E63" s="51">
        <v>24895</v>
      </c>
      <c r="F63" s="51">
        <v>24730</v>
      </c>
      <c r="G63" s="38">
        <v>-0.860706678669021</v>
      </c>
      <c r="H63" s="38">
        <v>-1.6249263643783873</v>
      </c>
      <c r="I63" s="38">
        <v>-0.3227751622282504</v>
      </c>
      <c r="J63" s="38">
        <f t="shared" si="0"/>
        <v>-0.05540046960980094</v>
      </c>
      <c r="K63" s="72">
        <v>457.56</v>
      </c>
      <c r="L63" s="75">
        <f t="shared" si="5"/>
        <v>71.62012207797106</v>
      </c>
      <c r="M63" s="75">
        <f t="shared" si="2"/>
        <v>65.12369962409302</v>
      </c>
      <c r="N63" s="75">
        <f t="shared" si="3"/>
        <v>56.19590873328088</v>
      </c>
      <c r="O63" s="75">
        <f t="shared" si="4"/>
        <v>54.40816504939243</v>
      </c>
      <c r="P63" s="75">
        <f t="shared" si="1"/>
        <v>54.047556604598306</v>
      </c>
    </row>
    <row r="64" spans="1:16" ht="12.75">
      <c r="A64" s="57" t="s">
        <v>40</v>
      </c>
      <c r="B64" s="37">
        <v>39867.42118974163</v>
      </c>
      <c r="C64" s="50">
        <v>44361</v>
      </c>
      <c r="D64" s="51">
        <v>42479</v>
      </c>
      <c r="E64" s="51">
        <v>49863</v>
      </c>
      <c r="F64" s="51">
        <v>55382</v>
      </c>
      <c r="G64" s="38">
        <v>0.9756489606152385</v>
      </c>
      <c r="H64" s="38">
        <v>-0.48051812097458235</v>
      </c>
      <c r="I64" s="38">
        <v>1.6156061154508183</v>
      </c>
      <c r="J64" s="38">
        <f t="shared" si="0"/>
        <v>0.8786323995499723</v>
      </c>
      <c r="K64" s="72">
        <v>657.98</v>
      </c>
      <c r="L64" s="75">
        <f t="shared" si="5"/>
        <v>60.59062766306214</v>
      </c>
      <c r="M64" s="75">
        <f t="shared" si="2"/>
        <v>67.41998237028481</v>
      </c>
      <c r="N64" s="75">
        <f t="shared" si="3"/>
        <v>64.55971306118727</v>
      </c>
      <c r="O64" s="75">
        <f t="shared" si="4"/>
        <v>75.78193866074956</v>
      </c>
      <c r="P64" s="75">
        <f t="shared" si="1"/>
        <v>84.16973160278428</v>
      </c>
    </row>
    <row r="65" spans="1:16" ht="12.75">
      <c r="A65" s="52" t="s">
        <v>48</v>
      </c>
      <c r="B65" s="37">
        <v>83704.74673195364</v>
      </c>
      <c r="C65" s="50">
        <v>70319</v>
      </c>
      <c r="D65" s="51">
        <v>60184</v>
      </c>
      <c r="E65" s="51">
        <v>65739</v>
      </c>
      <c r="F65" s="51">
        <v>75533</v>
      </c>
      <c r="G65" s="38">
        <v>-1.57164287921977</v>
      </c>
      <c r="H65" s="38">
        <v>-1.7144170055873764</v>
      </c>
      <c r="I65" s="38">
        <v>0.8867668915329308</v>
      </c>
      <c r="J65" s="38">
        <f t="shared" si="0"/>
        <v>1.164033501649686</v>
      </c>
      <c r="K65" s="72">
        <v>1028.27</v>
      </c>
      <c r="L65" s="75">
        <f t="shared" si="5"/>
        <v>81.40347061759425</v>
      </c>
      <c r="M65" s="75">
        <f t="shared" si="2"/>
        <v>68.38573526408433</v>
      </c>
      <c r="N65" s="75">
        <f t="shared" si="3"/>
        <v>58.52937458060626</v>
      </c>
      <c r="O65" s="75">
        <f t="shared" si="4"/>
        <v>63.93165219251753</v>
      </c>
      <c r="P65" s="75">
        <f t="shared" si="1"/>
        <v>73.45638791368026</v>
      </c>
    </row>
    <row r="66" spans="1:16" ht="12.75">
      <c r="A66" s="52" t="s">
        <v>61</v>
      </c>
      <c r="B66" s="37">
        <v>117392.3067156028</v>
      </c>
      <c r="C66" s="50">
        <v>108840</v>
      </c>
      <c r="D66" s="51">
        <v>102445</v>
      </c>
      <c r="E66" s="51">
        <v>111161</v>
      </c>
      <c r="F66" s="51">
        <v>102391</v>
      </c>
      <c r="G66" s="38">
        <v>-0.6852997721724097</v>
      </c>
      <c r="H66" s="38">
        <v>-0.6705510908959544</v>
      </c>
      <c r="I66" s="38">
        <v>0.8198780584095955</v>
      </c>
      <c r="J66" s="38">
        <f t="shared" si="0"/>
        <v>-0.6825001722472468</v>
      </c>
      <c r="K66" s="72">
        <v>633.77</v>
      </c>
      <c r="L66" s="75">
        <f t="shared" si="5"/>
        <v>185.22856354135223</v>
      </c>
      <c r="M66" s="75">
        <f t="shared" si="2"/>
        <v>171.73422534989035</v>
      </c>
      <c r="N66" s="75">
        <f t="shared" si="3"/>
        <v>161.643814001925</v>
      </c>
      <c r="O66" s="75">
        <f t="shared" si="4"/>
        <v>175.39643719330357</v>
      </c>
      <c r="P66" s="75">
        <f t="shared" si="1"/>
        <v>161.5586095902299</v>
      </c>
    </row>
    <row r="67" spans="1:16" ht="12.75">
      <c r="A67" s="52" t="s">
        <v>90</v>
      </c>
      <c r="B67" s="37">
        <v>28177.20044568345</v>
      </c>
      <c r="C67" s="50">
        <v>26827</v>
      </c>
      <c r="D67" s="51">
        <v>26870</v>
      </c>
      <c r="E67" s="51">
        <v>39485</v>
      </c>
      <c r="F67" s="51">
        <v>46875</v>
      </c>
      <c r="G67" s="38">
        <v>-0.44540794935730155</v>
      </c>
      <c r="H67" s="38">
        <v>0.017796912062073567</v>
      </c>
      <c r="I67" s="38">
        <v>3.9241419864377125</v>
      </c>
      <c r="J67" s="38">
        <f t="shared" si="0"/>
        <v>1.4399659747569293</v>
      </c>
      <c r="K67" s="72">
        <v>699.25</v>
      </c>
      <c r="L67" s="75">
        <f t="shared" si="5"/>
        <v>40.296318120391064</v>
      </c>
      <c r="M67" s="75">
        <f t="shared" si="2"/>
        <v>38.36539149088309</v>
      </c>
      <c r="N67" s="75">
        <f t="shared" si="3"/>
        <v>38.42688594923132</v>
      </c>
      <c r="O67" s="75">
        <f t="shared" si="4"/>
        <v>56.467643904183056</v>
      </c>
      <c r="P67" s="75">
        <f t="shared" si="1"/>
        <v>67.03611011798355</v>
      </c>
    </row>
    <row r="68" spans="1:16" ht="12.75">
      <c r="A68" s="53" t="s">
        <v>111</v>
      </c>
      <c r="B68" s="54">
        <v>271214.3239597573</v>
      </c>
      <c r="C68" s="55">
        <v>382657</v>
      </c>
      <c r="D68" s="56">
        <v>484966</v>
      </c>
      <c r="E68" s="56">
        <v>563305</v>
      </c>
      <c r="F68" s="56">
        <v>570809</v>
      </c>
      <c r="G68" s="48">
        <v>3.178839764527952</v>
      </c>
      <c r="H68" s="48">
        <v>2.667624710415062</v>
      </c>
      <c r="I68" s="48">
        <v>1.5086919369280194</v>
      </c>
      <c r="J68" s="48">
        <f t="shared" si="0"/>
        <v>0.11033941833054062</v>
      </c>
      <c r="K68" s="71">
        <f>SUM(K69,K70)</f>
        <v>6345.96</v>
      </c>
      <c r="L68" s="36">
        <f t="shared" si="5"/>
        <v>42.73810801829153</v>
      </c>
      <c r="M68" s="36">
        <f t="shared" si="2"/>
        <v>60.29930853645469</v>
      </c>
      <c r="N68" s="36">
        <f t="shared" si="3"/>
        <v>76.4212191693613</v>
      </c>
      <c r="O68" s="36">
        <f t="shared" si="4"/>
        <v>88.76592351669409</v>
      </c>
      <c r="P68" s="36">
        <f t="shared" si="1"/>
        <v>89.9484081210723</v>
      </c>
    </row>
    <row r="69" spans="1:16" ht="12.75">
      <c r="A69" s="52" t="s">
        <v>42</v>
      </c>
      <c r="B69" s="37">
        <v>107580.29873512186</v>
      </c>
      <c r="C69" s="50">
        <v>178373</v>
      </c>
      <c r="D69" s="51">
        <v>245805</v>
      </c>
      <c r="E69" s="51">
        <v>295434</v>
      </c>
      <c r="F69" s="51">
        <v>311432</v>
      </c>
      <c r="G69" s="38">
        <v>4.704007982452207</v>
      </c>
      <c r="H69" s="38">
        <v>3.6271396257174793</v>
      </c>
      <c r="I69" s="38">
        <v>1.8560842539303346</v>
      </c>
      <c r="J69" s="38">
        <f t="shared" si="0"/>
        <v>0.4404300061555233</v>
      </c>
      <c r="K69" s="72">
        <v>3741.19</v>
      </c>
      <c r="L69" s="75">
        <f t="shared" si="5"/>
        <v>28.75563623743297</v>
      </c>
      <c r="M69" s="75">
        <f t="shared" si="2"/>
        <v>47.678145189097584</v>
      </c>
      <c r="N69" s="75">
        <f t="shared" si="3"/>
        <v>65.70235673676022</v>
      </c>
      <c r="O69" s="75">
        <f t="shared" si="4"/>
        <v>78.96792197135136</v>
      </c>
      <c r="P69" s="75">
        <f t="shared" si="1"/>
        <v>83.24410147573366</v>
      </c>
    </row>
    <row r="70" spans="1:16" ht="12.75">
      <c r="A70" s="52" t="s">
        <v>45</v>
      </c>
      <c r="B70" s="37">
        <v>163634.0252246354</v>
      </c>
      <c r="C70" s="50">
        <v>204284</v>
      </c>
      <c r="D70" s="51">
        <v>239161</v>
      </c>
      <c r="E70" s="51">
        <v>267871</v>
      </c>
      <c r="F70" s="51">
        <v>259377</v>
      </c>
      <c r="G70" s="38">
        <v>2.0375605470477343</v>
      </c>
      <c r="H70" s="38">
        <v>1.7668244841437808</v>
      </c>
      <c r="I70" s="38">
        <v>1.1401361284811173</v>
      </c>
      <c r="J70" s="38">
        <f t="shared" si="0"/>
        <v>-0.2681641254545508</v>
      </c>
      <c r="K70" s="72">
        <v>2604.77</v>
      </c>
      <c r="L70" s="75">
        <f t="shared" si="5"/>
        <v>62.820911337521316</v>
      </c>
      <c r="M70" s="75">
        <f t="shared" si="2"/>
        <v>78.42688605903784</v>
      </c>
      <c r="N70" s="75">
        <f t="shared" si="3"/>
        <v>91.81655194124625</v>
      </c>
      <c r="O70" s="75">
        <f t="shared" si="4"/>
        <v>102.8386383442684</v>
      </c>
      <c r="P70" s="75">
        <f t="shared" si="1"/>
        <v>99.57769783896467</v>
      </c>
    </row>
    <row r="71" spans="1:16" ht="12.75">
      <c r="A71" s="53" t="s">
        <v>105</v>
      </c>
      <c r="B71" s="54">
        <v>409374.21161137085</v>
      </c>
      <c r="C71" s="55">
        <v>353470</v>
      </c>
      <c r="D71" s="56">
        <v>308161</v>
      </c>
      <c r="E71" s="56">
        <v>343980</v>
      </c>
      <c r="F71" s="56">
        <v>377163</v>
      </c>
      <c r="G71" s="48">
        <v>-1.3259585387900175</v>
      </c>
      <c r="H71" s="48">
        <v>-1.5126236311428287</v>
      </c>
      <c r="I71" s="48">
        <v>1.1056793720759517</v>
      </c>
      <c r="J71" s="48">
        <f t="shared" si="0"/>
        <v>0.7704019299305642</v>
      </c>
      <c r="K71" s="71">
        <f>SUM(K72,K73:K77)</f>
        <v>3604.6600000000003</v>
      </c>
      <c r="L71" s="36">
        <f t="shared" si="5"/>
        <v>113.56805124793208</v>
      </c>
      <c r="M71" s="36">
        <f t="shared" si="2"/>
        <v>98.0591789516903</v>
      </c>
      <c r="N71" s="36">
        <f t="shared" si="3"/>
        <v>85.48961621900538</v>
      </c>
      <c r="O71" s="36">
        <f t="shared" si="4"/>
        <v>95.42647572864014</v>
      </c>
      <c r="P71" s="36">
        <f t="shared" si="1"/>
        <v>104.63205961172481</v>
      </c>
    </row>
    <row r="72" spans="1:16" ht="12.75">
      <c r="A72" s="52" t="s">
        <v>1</v>
      </c>
      <c r="B72" s="37">
        <v>112608.57698211602</v>
      </c>
      <c r="C72" s="50">
        <v>95099</v>
      </c>
      <c r="D72" s="51">
        <v>85896</v>
      </c>
      <c r="E72" s="51">
        <v>84963</v>
      </c>
      <c r="F72" s="51">
        <v>85788</v>
      </c>
      <c r="G72" s="38">
        <v>-1.524616683040969</v>
      </c>
      <c r="H72" s="38">
        <v>-1.1245314743703827</v>
      </c>
      <c r="I72" s="38">
        <v>-0.10915432854754492</v>
      </c>
      <c r="J72" s="38">
        <f aca="true" t="shared" si="6" ref="J72:J135">+((F72/E72)^(1/12)-1)*100</f>
        <v>0.08055967328821634</v>
      </c>
      <c r="K72" s="72">
        <v>717.71</v>
      </c>
      <c r="L72" s="75">
        <f t="shared" si="5"/>
        <v>156.8998299899904</v>
      </c>
      <c r="M72" s="75">
        <f t="shared" si="2"/>
        <v>132.5033788020231</v>
      </c>
      <c r="N72" s="75">
        <f t="shared" si="3"/>
        <v>119.6806509593011</v>
      </c>
      <c r="O72" s="75">
        <f t="shared" si="4"/>
        <v>118.3806830056708</v>
      </c>
      <c r="P72" s="75">
        <f aca="true" t="shared" si="7" ref="P72:P135">F72/K72</f>
        <v>119.53017235373618</v>
      </c>
    </row>
    <row r="73" spans="1:16" ht="12.75">
      <c r="A73" s="52" t="s">
        <v>8</v>
      </c>
      <c r="B73" s="37">
        <v>57195.2869685501</v>
      </c>
      <c r="C73" s="50">
        <v>49697</v>
      </c>
      <c r="D73" s="51">
        <v>39622</v>
      </c>
      <c r="E73" s="51">
        <v>45057</v>
      </c>
      <c r="F73" s="51">
        <v>55785</v>
      </c>
      <c r="G73" s="38">
        <v>-1.269391930976893</v>
      </c>
      <c r="H73" s="38">
        <v>-2.4859132408569073</v>
      </c>
      <c r="I73" s="38">
        <v>1.2937356261890187</v>
      </c>
      <c r="J73" s="38">
        <f t="shared" si="6"/>
        <v>1.7957384325238746</v>
      </c>
      <c r="K73" s="72">
        <v>604.67</v>
      </c>
      <c r="L73" s="75">
        <f aca="true" t="shared" si="8" ref="L73:L135">B73/K73</f>
        <v>94.5892585518549</v>
      </c>
      <c r="M73" s="75">
        <f aca="true" t="shared" si="9" ref="M73:M135">C73/K73</f>
        <v>82.18863181570113</v>
      </c>
      <c r="N73" s="75">
        <f aca="true" t="shared" si="10" ref="N73:N135">D73/K73</f>
        <v>65.52665090049118</v>
      </c>
      <c r="O73" s="75">
        <f aca="true" t="shared" si="11" ref="O73:O135">E73/K73</f>
        <v>74.51502472422975</v>
      </c>
      <c r="P73" s="75">
        <f t="shared" si="7"/>
        <v>92.25693353399376</v>
      </c>
    </row>
    <row r="74" spans="1:16" ht="12.75">
      <c r="A74" s="57" t="s">
        <v>10</v>
      </c>
      <c r="B74" s="37">
        <v>38629.64490211201</v>
      </c>
      <c r="C74" s="50">
        <v>33536</v>
      </c>
      <c r="D74" s="51">
        <v>25158</v>
      </c>
      <c r="E74" s="51">
        <v>29265</v>
      </c>
      <c r="F74" s="51">
        <v>38750</v>
      </c>
      <c r="G74" s="38">
        <v>-1.2772323147123843</v>
      </c>
      <c r="H74" s="38">
        <v>-3.143353559784434</v>
      </c>
      <c r="I74" s="38">
        <v>1.5236542898030558</v>
      </c>
      <c r="J74" s="38">
        <f t="shared" si="6"/>
        <v>2.367068111723847</v>
      </c>
      <c r="K74" s="72">
        <v>362.97</v>
      </c>
      <c r="L74" s="75">
        <f t="shared" si="8"/>
        <v>106.42655013392846</v>
      </c>
      <c r="M74" s="75">
        <f t="shared" si="9"/>
        <v>92.39331074193458</v>
      </c>
      <c r="N74" s="75">
        <f t="shared" si="10"/>
        <v>69.3115133482106</v>
      </c>
      <c r="O74" s="75">
        <f t="shared" si="11"/>
        <v>80.62649805769071</v>
      </c>
      <c r="P74" s="75">
        <f t="shared" si="7"/>
        <v>106.75813428107006</v>
      </c>
    </row>
    <row r="75" spans="1:16" ht="12.75">
      <c r="A75" s="57" t="s">
        <v>54</v>
      </c>
      <c r="B75" s="37">
        <v>84582.71598536542</v>
      </c>
      <c r="C75" s="50">
        <v>71999</v>
      </c>
      <c r="D75" s="51">
        <v>63280</v>
      </c>
      <c r="E75" s="51">
        <v>75724</v>
      </c>
      <c r="F75" s="51">
        <v>80880</v>
      </c>
      <c r="G75" s="38">
        <v>-1.4536734871776202</v>
      </c>
      <c r="H75" s="38">
        <v>-1.4240180846245565</v>
      </c>
      <c r="I75" s="38">
        <v>1.8114699065167494</v>
      </c>
      <c r="J75" s="38">
        <f t="shared" si="6"/>
        <v>0.5504379028877349</v>
      </c>
      <c r="K75" s="72">
        <v>794.89</v>
      </c>
      <c r="L75" s="75">
        <f t="shared" si="8"/>
        <v>106.40807657080278</v>
      </c>
      <c r="M75" s="75">
        <f t="shared" si="9"/>
        <v>90.57731258413114</v>
      </c>
      <c r="N75" s="75">
        <f t="shared" si="10"/>
        <v>79.60849928920983</v>
      </c>
      <c r="O75" s="75">
        <f t="shared" si="11"/>
        <v>95.26349557800451</v>
      </c>
      <c r="P75" s="75">
        <f t="shared" si="7"/>
        <v>101.74992766294707</v>
      </c>
    </row>
    <row r="76" spans="1:16" ht="12.75">
      <c r="A76" s="52" t="s">
        <v>57</v>
      </c>
      <c r="B76" s="37">
        <v>26968.48935023299</v>
      </c>
      <c r="C76" s="50">
        <v>21299</v>
      </c>
      <c r="D76" s="51">
        <v>14824</v>
      </c>
      <c r="E76" s="51">
        <v>17299</v>
      </c>
      <c r="F76" s="51">
        <v>17359</v>
      </c>
      <c r="G76" s="38">
        <v>-2.1226834639798686</v>
      </c>
      <c r="H76" s="38">
        <v>-3.9468085609900228</v>
      </c>
      <c r="I76" s="38">
        <v>1.5559935258357083</v>
      </c>
      <c r="J76" s="38">
        <f t="shared" si="6"/>
        <v>0.028857559005790456</v>
      </c>
      <c r="K76" s="72">
        <v>272.99</v>
      </c>
      <c r="L76" s="75">
        <f t="shared" si="8"/>
        <v>98.78929393103407</v>
      </c>
      <c r="M76" s="75">
        <f t="shared" si="9"/>
        <v>78.02117293673761</v>
      </c>
      <c r="N76" s="75">
        <f t="shared" si="10"/>
        <v>54.30235539763361</v>
      </c>
      <c r="O76" s="75">
        <f t="shared" si="11"/>
        <v>63.36862156122935</v>
      </c>
      <c r="P76" s="75">
        <f t="shared" si="7"/>
        <v>63.58840983186197</v>
      </c>
    </row>
    <row r="77" spans="1:16" ht="12.75">
      <c r="A77" s="52" t="s">
        <v>82</v>
      </c>
      <c r="B77" s="37">
        <v>89389.49742299429</v>
      </c>
      <c r="C77" s="50">
        <v>81840</v>
      </c>
      <c r="D77" s="51">
        <v>79381</v>
      </c>
      <c r="E77" s="51">
        <v>91672</v>
      </c>
      <c r="F77" s="51">
        <v>98601</v>
      </c>
      <c r="G77" s="38">
        <v>-0.7989465487997172</v>
      </c>
      <c r="H77" s="38">
        <v>-0.3383936729622783</v>
      </c>
      <c r="I77" s="38">
        <v>1.449991289296504</v>
      </c>
      <c r="J77" s="38">
        <f t="shared" si="6"/>
        <v>0.609050670572775</v>
      </c>
      <c r="K77" s="72">
        <v>851.43</v>
      </c>
      <c r="L77" s="75">
        <f t="shared" si="8"/>
        <v>104.98748860504597</v>
      </c>
      <c r="M77" s="75">
        <f t="shared" si="9"/>
        <v>96.12064409287905</v>
      </c>
      <c r="N77" s="75">
        <f t="shared" si="10"/>
        <v>93.23256169033274</v>
      </c>
      <c r="O77" s="75">
        <f t="shared" si="11"/>
        <v>107.6682757243696</v>
      </c>
      <c r="P77" s="75">
        <f t="shared" si="7"/>
        <v>115.80634931820585</v>
      </c>
    </row>
    <row r="78" spans="1:16" ht="12.75">
      <c r="A78" s="53" t="s">
        <v>56</v>
      </c>
      <c r="B78" s="54">
        <v>36150.08333482807</v>
      </c>
      <c r="C78" s="55">
        <v>61586</v>
      </c>
      <c r="D78" s="56">
        <v>111240</v>
      </c>
      <c r="E78" s="56">
        <v>139441</v>
      </c>
      <c r="F78" s="56">
        <v>165138</v>
      </c>
      <c r="G78" s="48">
        <v>4.962431157896607</v>
      </c>
      <c r="H78" s="48">
        <v>6.790101196929532</v>
      </c>
      <c r="I78" s="48">
        <v>2.2852358371317605</v>
      </c>
      <c r="J78" s="48">
        <f t="shared" si="6"/>
        <v>1.4194795705638974</v>
      </c>
      <c r="K78" s="71">
        <f>SUM(K79,K80)</f>
        <v>36080.979999999996</v>
      </c>
      <c r="L78" s="36">
        <f t="shared" si="8"/>
        <v>1.0019152288775992</v>
      </c>
      <c r="M78" s="36">
        <f t="shared" si="9"/>
        <v>1.706882684450367</v>
      </c>
      <c r="N78" s="36">
        <f t="shared" si="10"/>
        <v>3.0830648169755923</v>
      </c>
      <c r="O78" s="36">
        <f t="shared" si="11"/>
        <v>3.864667755698432</v>
      </c>
      <c r="P78" s="36">
        <f t="shared" si="7"/>
        <v>4.576871249062526</v>
      </c>
    </row>
    <row r="79" spans="1:16" ht="12.75">
      <c r="A79" s="52" t="s">
        <v>52</v>
      </c>
      <c r="B79" s="37">
        <v>4438.9564193616</v>
      </c>
      <c r="C79" s="50">
        <v>5992</v>
      </c>
      <c r="D79" s="51">
        <v>8404</v>
      </c>
      <c r="E79" s="51">
        <v>8258</v>
      </c>
      <c r="F79" s="51">
        <v>11443</v>
      </c>
      <c r="G79" s="38">
        <v>2.7648586944648113</v>
      </c>
      <c r="H79" s="38">
        <v>3.8302272013129413</v>
      </c>
      <c r="I79" s="38">
        <v>-0.17510007581796883</v>
      </c>
      <c r="J79" s="38">
        <f t="shared" si="6"/>
        <v>2.755580788435963</v>
      </c>
      <c r="K79" s="72">
        <v>20819.57</v>
      </c>
      <c r="L79" s="75">
        <f t="shared" si="8"/>
        <v>0.21321076368827982</v>
      </c>
      <c r="M79" s="75">
        <f t="shared" si="9"/>
        <v>0.28780613624584944</v>
      </c>
      <c r="N79" s="75">
        <f t="shared" si="10"/>
        <v>0.4036586730657742</v>
      </c>
      <c r="O79" s="75">
        <f t="shared" si="11"/>
        <v>0.3966460402400242</v>
      </c>
      <c r="P79" s="75">
        <f t="shared" si="7"/>
        <v>0.5496271056510773</v>
      </c>
    </row>
    <row r="80" spans="1:16" ht="12.75">
      <c r="A80" s="57" t="s">
        <v>56</v>
      </c>
      <c r="B80" s="37">
        <v>31711.12691546647</v>
      </c>
      <c r="C80" s="50">
        <v>55594</v>
      </c>
      <c r="D80" s="51">
        <v>102836</v>
      </c>
      <c r="E80" s="51">
        <v>131183</v>
      </c>
      <c r="F80" s="51">
        <v>153695</v>
      </c>
      <c r="G80" s="38">
        <v>5.236189267828828</v>
      </c>
      <c r="H80" s="38">
        <v>7.0729318887778225</v>
      </c>
      <c r="I80" s="38">
        <v>2.464455912661645</v>
      </c>
      <c r="J80" s="38">
        <f t="shared" si="6"/>
        <v>1.3285547616397109</v>
      </c>
      <c r="K80" s="72">
        <v>15261.41</v>
      </c>
      <c r="L80" s="75">
        <f t="shared" si="8"/>
        <v>2.0778635077274297</v>
      </c>
      <c r="M80" s="75">
        <f t="shared" si="9"/>
        <v>3.6427826786646844</v>
      </c>
      <c r="N80" s="75">
        <f t="shared" si="10"/>
        <v>6.738302686317975</v>
      </c>
      <c r="O80" s="75">
        <f t="shared" si="11"/>
        <v>8.595732635451116</v>
      </c>
      <c r="P80" s="75">
        <f t="shared" si="7"/>
        <v>10.070825696970333</v>
      </c>
    </row>
    <row r="81" spans="1:16" ht="12.75">
      <c r="A81" s="53" t="s">
        <v>60</v>
      </c>
      <c r="B81" s="54">
        <v>462665.7425958583</v>
      </c>
      <c r="C81" s="55">
        <v>475630</v>
      </c>
      <c r="D81" s="56">
        <v>475879</v>
      </c>
      <c r="E81" s="56">
        <v>474659</v>
      </c>
      <c r="F81" s="56">
        <v>472757</v>
      </c>
      <c r="G81" s="48">
        <v>0.25154663005491074</v>
      </c>
      <c r="H81" s="48">
        <v>0.005815493446093001</v>
      </c>
      <c r="I81" s="48">
        <v>-0.025666393098078277</v>
      </c>
      <c r="J81" s="48">
        <f t="shared" si="6"/>
        <v>-0.033453878596712006</v>
      </c>
      <c r="K81" s="71">
        <f>SUM(K82,K85)</f>
        <v>1527.74</v>
      </c>
      <c r="L81" s="36">
        <f t="shared" si="8"/>
        <v>302.84324727758536</v>
      </c>
      <c r="M81" s="36">
        <f t="shared" si="9"/>
        <v>311.32915286632544</v>
      </c>
      <c r="N81" s="36">
        <f t="shared" si="10"/>
        <v>311.4921387147028</v>
      </c>
      <c r="O81" s="36">
        <f t="shared" si="11"/>
        <v>310.6935735138178</v>
      </c>
      <c r="P81" s="36">
        <f t="shared" si="7"/>
        <v>309.4485972744053</v>
      </c>
    </row>
    <row r="82" spans="1:16" ht="12.75">
      <c r="A82" s="59" t="s">
        <v>5</v>
      </c>
      <c r="B82" s="37">
        <v>107130.28938034801</v>
      </c>
      <c r="C82" s="50">
        <v>118531</v>
      </c>
      <c r="D82" s="51">
        <v>111210</v>
      </c>
      <c r="E82" s="51">
        <v>105269</v>
      </c>
      <c r="F82" s="51">
        <v>95575</v>
      </c>
      <c r="G82" s="38">
        <v>0.9235915555801499</v>
      </c>
      <c r="H82" s="38">
        <v>-0.7058771666120234</v>
      </c>
      <c r="I82" s="38">
        <v>-0.5475089463366611</v>
      </c>
      <c r="J82" s="38">
        <f t="shared" si="6"/>
        <v>-0.8018321978700116</v>
      </c>
      <c r="K82" s="72">
        <v>650.83</v>
      </c>
      <c r="L82" s="75">
        <f t="shared" si="8"/>
        <v>164.6056410742406</v>
      </c>
      <c r="M82" s="75">
        <f t="shared" si="9"/>
        <v>182.1228277737658</v>
      </c>
      <c r="N82" s="75">
        <f t="shared" si="10"/>
        <v>170.87411459213618</v>
      </c>
      <c r="O82" s="75">
        <f t="shared" si="11"/>
        <v>161.7457707849976</v>
      </c>
      <c r="P82" s="75">
        <f t="shared" si="7"/>
        <v>146.85094417897145</v>
      </c>
    </row>
    <row r="83" spans="1:16" ht="12.75">
      <c r="A83" s="52" t="s">
        <v>18</v>
      </c>
      <c r="B83" s="37">
        <v>97792.3447067892</v>
      </c>
      <c r="C83" s="50">
        <v>115070</v>
      </c>
      <c r="D83" s="51">
        <v>137442</v>
      </c>
      <c r="E83" s="51">
        <v>136623</v>
      </c>
      <c r="F83" s="51">
        <v>141172</v>
      </c>
      <c r="G83" s="38">
        <v>1.490031366328548</v>
      </c>
      <c r="H83" s="38">
        <v>1.9936277539680525</v>
      </c>
      <c r="I83" s="38">
        <v>-0.05974916461605195</v>
      </c>
      <c r="J83" s="38">
        <f t="shared" si="6"/>
        <v>0.2733203185334876</v>
      </c>
      <c r="K83" s="72">
        <v>1659.64</v>
      </c>
      <c r="L83" s="75">
        <f t="shared" si="8"/>
        <v>58.92382969004675</v>
      </c>
      <c r="M83" s="75">
        <f t="shared" si="9"/>
        <v>69.33431346557084</v>
      </c>
      <c r="N83" s="75">
        <f t="shared" si="10"/>
        <v>82.81434527969921</v>
      </c>
      <c r="O83" s="75">
        <f t="shared" si="11"/>
        <v>82.32086476585283</v>
      </c>
      <c r="P83" s="75">
        <f t="shared" si="7"/>
        <v>85.06182063580053</v>
      </c>
    </row>
    <row r="84" spans="1:16" ht="12.75">
      <c r="A84" s="52" t="s">
        <v>60</v>
      </c>
      <c r="B84" s="37">
        <v>140213.49381627192</v>
      </c>
      <c r="C84" s="50">
        <v>133006</v>
      </c>
      <c r="D84" s="51">
        <v>124292</v>
      </c>
      <c r="E84" s="51">
        <v>127820</v>
      </c>
      <c r="F84" s="51">
        <v>132452</v>
      </c>
      <c r="G84" s="38">
        <v>-0.4785963050116804</v>
      </c>
      <c r="H84" s="38">
        <v>-0.7500684402613089</v>
      </c>
      <c r="I84" s="38">
        <v>0.2802859505828037</v>
      </c>
      <c r="J84" s="38">
        <f t="shared" si="6"/>
        <v>0.2970845191496263</v>
      </c>
      <c r="K84" s="72">
        <v>1148.2</v>
      </c>
      <c r="L84" s="75">
        <f t="shared" si="8"/>
        <v>122.11591518574457</v>
      </c>
      <c r="M84" s="75">
        <f t="shared" si="9"/>
        <v>115.83870405852639</v>
      </c>
      <c r="N84" s="75">
        <f t="shared" si="10"/>
        <v>108.2494338965337</v>
      </c>
      <c r="O84" s="75">
        <f t="shared" si="11"/>
        <v>111.32206932590141</v>
      </c>
      <c r="P84" s="75">
        <f t="shared" si="7"/>
        <v>115.35620971956105</v>
      </c>
    </row>
    <row r="85" spans="1:16" ht="12.75">
      <c r="A85" s="52" t="s">
        <v>93</v>
      </c>
      <c r="B85" s="37">
        <v>117529.61469244915</v>
      </c>
      <c r="C85" s="50">
        <v>109023</v>
      </c>
      <c r="D85" s="51">
        <v>102935</v>
      </c>
      <c r="E85" s="51">
        <v>104947</v>
      </c>
      <c r="F85" s="51">
        <v>103558</v>
      </c>
      <c r="G85" s="38">
        <v>-0.6806861524654928</v>
      </c>
      <c r="H85" s="38">
        <v>-0.6364233935655772</v>
      </c>
      <c r="I85" s="38">
        <v>0.1937648795621305</v>
      </c>
      <c r="J85" s="38">
        <f t="shared" si="6"/>
        <v>-0.11096853930118167</v>
      </c>
      <c r="K85" s="72">
        <v>876.91</v>
      </c>
      <c r="L85" s="75">
        <f t="shared" si="8"/>
        <v>134.02699785890132</v>
      </c>
      <c r="M85" s="75">
        <f t="shared" si="9"/>
        <v>124.32632767330742</v>
      </c>
      <c r="N85" s="75">
        <f t="shared" si="10"/>
        <v>117.38376800355795</v>
      </c>
      <c r="O85" s="75">
        <f t="shared" si="11"/>
        <v>119.678188183508</v>
      </c>
      <c r="P85" s="75">
        <f t="shared" si="7"/>
        <v>118.09421719446694</v>
      </c>
    </row>
    <row r="86" spans="1:16" ht="12.75">
      <c r="A86" s="53" t="s">
        <v>62</v>
      </c>
      <c r="B86" s="54">
        <v>41546.186600089495</v>
      </c>
      <c r="C86" s="55">
        <v>58709</v>
      </c>
      <c r="D86" s="56">
        <v>109116</v>
      </c>
      <c r="E86" s="56">
        <v>146046</v>
      </c>
      <c r="F86" s="56">
        <v>163083</v>
      </c>
      <c r="G86" s="48">
        <v>3.1934513317979585</v>
      </c>
      <c r="H86" s="48">
        <v>7.129556255327385</v>
      </c>
      <c r="I86" s="48">
        <v>2.958006003781688</v>
      </c>
      <c r="J86" s="48">
        <f t="shared" si="6"/>
        <v>0.9237204815696565</v>
      </c>
      <c r="K86" s="71">
        <f>SUM(K87,K88)</f>
        <v>5721.15</v>
      </c>
      <c r="L86" s="36">
        <f t="shared" si="8"/>
        <v>7.261859346475708</v>
      </c>
      <c r="M86" s="36">
        <f t="shared" si="9"/>
        <v>10.261748075124757</v>
      </c>
      <c r="N86" s="36">
        <f t="shared" si="10"/>
        <v>19.07238929236255</v>
      </c>
      <c r="O86" s="36">
        <f t="shared" si="11"/>
        <v>25.52738522849427</v>
      </c>
      <c r="P86" s="36">
        <f t="shared" si="7"/>
        <v>28.505283028761703</v>
      </c>
    </row>
    <row r="87" spans="1:16" ht="12.75">
      <c r="A87" s="49" t="s">
        <v>3</v>
      </c>
      <c r="B87" s="37">
        <v>5349.999856977245</v>
      </c>
      <c r="C87" s="50">
        <v>12408</v>
      </c>
      <c r="D87" s="51">
        <v>38427</v>
      </c>
      <c r="E87" s="51">
        <v>65859</v>
      </c>
      <c r="F87" s="51">
        <v>75360</v>
      </c>
      <c r="G87" s="38">
        <v>7.947715517573273</v>
      </c>
      <c r="H87" s="38">
        <v>13.383092865541734</v>
      </c>
      <c r="I87" s="38">
        <v>5.535328224363956</v>
      </c>
      <c r="J87" s="38">
        <f t="shared" si="6"/>
        <v>1.1293338424197552</v>
      </c>
      <c r="K87" s="72">
        <v>3354.76</v>
      </c>
      <c r="L87" s="75">
        <f t="shared" si="8"/>
        <v>1.5947489110926698</v>
      </c>
      <c r="M87" s="75">
        <f t="shared" si="9"/>
        <v>3.6986252369767136</v>
      </c>
      <c r="N87" s="75">
        <f t="shared" si="10"/>
        <v>11.45447066258093</v>
      </c>
      <c r="O87" s="75">
        <f t="shared" si="11"/>
        <v>19.631508662318616</v>
      </c>
      <c r="P87" s="75">
        <f t="shared" si="7"/>
        <v>22.463603953785068</v>
      </c>
    </row>
    <row r="88" spans="1:16" ht="12.75">
      <c r="A88" s="57" t="s">
        <v>62</v>
      </c>
      <c r="B88" s="37">
        <v>36196.18674311225</v>
      </c>
      <c r="C88" s="50">
        <v>46301</v>
      </c>
      <c r="D88" s="51">
        <v>70689</v>
      </c>
      <c r="E88" s="51">
        <v>80187</v>
      </c>
      <c r="F88" s="51">
        <v>87723</v>
      </c>
      <c r="G88" s="38">
        <v>2.2635079884594234</v>
      </c>
      <c r="H88" s="38">
        <v>4.813673118389383</v>
      </c>
      <c r="I88" s="38">
        <v>1.2686948365919326</v>
      </c>
      <c r="J88" s="38">
        <f t="shared" si="6"/>
        <v>0.7513310645318239</v>
      </c>
      <c r="K88" s="72">
        <v>2366.39</v>
      </c>
      <c r="L88" s="75">
        <f t="shared" si="8"/>
        <v>15.295951530860194</v>
      </c>
      <c r="M88" s="75">
        <f t="shared" si="9"/>
        <v>19.566090120394357</v>
      </c>
      <c r="N88" s="75">
        <f t="shared" si="10"/>
        <v>29.87208363794641</v>
      </c>
      <c r="O88" s="75">
        <f t="shared" si="11"/>
        <v>33.885792282759816</v>
      </c>
      <c r="P88" s="75">
        <f t="shared" si="7"/>
        <v>37.0703899188215</v>
      </c>
    </row>
    <row r="89" spans="1:16" ht="12.75">
      <c r="A89" s="53" t="s">
        <v>63</v>
      </c>
      <c r="B89" s="54">
        <v>378617.22479778563</v>
      </c>
      <c r="C89" s="55">
        <v>339630</v>
      </c>
      <c r="D89" s="56">
        <v>272574</v>
      </c>
      <c r="E89" s="56">
        <v>289743</v>
      </c>
      <c r="F89" s="56">
        <v>285815</v>
      </c>
      <c r="G89" s="48">
        <v>-0.9830357933425904</v>
      </c>
      <c r="H89" s="48">
        <v>-2.4142314255707564</v>
      </c>
      <c r="I89" s="48">
        <v>0.6127113064152256</v>
      </c>
      <c r="J89" s="48">
        <f t="shared" si="6"/>
        <v>-0.11368178988274691</v>
      </c>
      <c r="K89" s="71">
        <f>SUM(K90,K91:K93)</f>
        <v>3199.3399999999997</v>
      </c>
      <c r="L89" s="36">
        <f t="shared" si="8"/>
        <v>118.34229084679517</v>
      </c>
      <c r="M89" s="36">
        <f t="shared" si="9"/>
        <v>106.15626973063195</v>
      </c>
      <c r="N89" s="36">
        <f t="shared" si="10"/>
        <v>85.19694687029201</v>
      </c>
      <c r="O89" s="36">
        <f t="shared" si="11"/>
        <v>90.56336619427758</v>
      </c>
      <c r="P89" s="36">
        <f t="shared" si="7"/>
        <v>89.3356129701751</v>
      </c>
    </row>
    <row r="90" spans="1:16" ht="12.75">
      <c r="A90" s="52" t="s">
        <v>2</v>
      </c>
      <c r="B90" s="37">
        <v>51177.789939458424</v>
      </c>
      <c r="C90" s="50">
        <v>50351</v>
      </c>
      <c r="D90" s="51">
        <v>44454</v>
      </c>
      <c r="E90" s="51">
        <v>43117</v>
      </c>
      <c r="F90" s="51">
        <v>37359</v>
      </c>
      <c r="G90" s="38">
        <v>-0.1479555989464365</v>
      </c>
      <c r="H90" s="38">
        <v>-1.374505469772791</v>
      </c>
      <c r="I90" s="38">
        <v>-0.3049101595484549</v>
      </c>
      <c r="J90" s="38">
        <f t="shared" si="6"/>
        <v>-1.1874230272444497</v>
      </c>
      <c r="K90" s="72">
        <v>746.14</v>
      </c>
      <c r="L90" s="75">
        <f t="shared" si="8"/>
        <v>68.59006344581235</v>
      </c>
      <c r="M90" s="75">
        <f t="shared" si="9"/>
        <v>67.48197389229904</v>
      </c>
      <c r="N90" s="75">
        <f t="shared" si="10"/>
        <v>59.57863135604578</v>
      </c>
      <c r="O90" s="75">
        <f t="shared" si="11"/>
        <v>57.78674243439569</v>
      </c>
      <c r="P90" s="75">
        <f t="shared" si="7"/>
        <v>50.06969201490337</v>
      </c>
    </row>
    <row r="91" spans="1:16" ht="12.75">
      <c r="A91" s="52" t="s">
        <v>34</v>
      </c>
      <c r="B91" s="37">
        <v>114955.84181258449</v>
      </c>
      <c r="C91" s="50">
        <v>107497</v>
      </c>
      <c r="D91" s="51">
        <v>81456</v>
      </c>
      <c r="E91" s="51">
        <v>92570</v>
      </c>
      <c r="F91" s="51">
        <v>101452</v>
      </c>
      <c r="G91" s="38">
        <v>-0.6080089190934057</v>
      </c>
      <c r="H91" s="38">
        <v>-3.0352054253343863</v>
      </c>
      <c r="I91" s="38">
        <v>1.287235639277351</v>
      </c>
      <c r="J91" s="38">
        <f t="shared" si="6"/>
        <v>0.7664276785858348</v>
      </c>
      <c r="K91" s="72">
        <v>1002.63</v>
      </c>
      <c r="L91" s="75">
        <f t="shared" si="8"/>
        <v>114.65430100095199</v>
      </c>
      <c r="M91" s="75">
        <f t="shared" si="9"/>
        <v>107.21502448560287</v>
      </c>
      <c r="N91" s="75">
        <f t="shared" si="10"/>
        <v>81.24233266509081</v>
      </c>
      <c r="O91" s="75">
        <f t="shared" si="11"/>
        <v>92.327179517868</v>
      </c>
      <c r="P91" s="75">
        <f t="shared" si="7"/>
        <v>101.1858811326212</v>
      </c>
    </row>
    <row r="92" spans="1:16" ht="12.75">
      <c r="A92" s="52" t="s">
        <v>44</v>
      </c>
      <c r="B92" s="37">
        <v>117804.23064614188</v>
      </c>
      <c r="C92" s="50">
        <v>103138</v>
      </c>
      <c r="D92" s="51">
        <v>83667</v>
      </c>
      <c r="E92" s="51">
        <v>88692</v>
      </c>
      <c r="F92" s="51">
        <v>81859</v>
      </c>
      <c r="G92" s="38">
        <v>-1.2014181603869356</v>
      </c>
      <c r="H92" s="38">
        <v>-2.297889878039716</v>
      </c>
      <c r="I92" s="38">
        <v>0.5849548086465317</v>
      </c>
      <c r="J92" s="38">
        <f t="shared" si="6"/>
        <v>-0.6658685265011344</v>
      </c>
      <c r="K92" s="72">
        <v>618.66</v>
      </c>
      <c r="L92" s="75">
        <f t="shared" si="8"/>
        <v>190.41837300963678</v>
      </c>
      <c r="M92" s="75">
        <f t="shared" si="9"/>
        <v>166.71192577506224</v>
      </c>
      <c r="N92" s="75">
        <f t="shared" si="10"/>
        <v>135.2390650761323</v>
      </c>
      <c r="O92" s="75">
        <f t="shared" si="11"/>
        <v>143.36145863640772</v>
      </c>
      <c r="P92" s="75">
        <f t="shared" si="7"/>
        <v>132.31661979116154</v>
      </c>
    </row>
    <row r="93" spans="1:16" ht="12.75">
      <c r="A93" s="52" t="s">
        <v>63</v>
      </c>
      <c r="B93" s="37">
        <v>94679.36239960085</v>
      </c>
      <c r="C93" s="50">
        <v>78644</v>
      </c>
      <c r="D93" s="51">
        <v>62997</v>
      </c>
      <c r="E93" s="51">
        <v>65364</v>
      </c>
      <c r="F93" s="51">
        <v>65145</v>
      </c>
      <c r="G93" s="38">
        <v>-1.6728025613144681</v>
      </c>
      <c r="H93" s="38">
        <v>-2.434804458567452</v>
      </c>
      <c r="I93" s="38">
        <v>0.36952649162296236</v>
      </c>
      <c r="J93" s="38">
        <f t="shared" si="6"/>
        <v>-0.027963535596375877</v>
      </c>
      <c r="K93" s="72">
        <v>831.91</v>
      </c>
      <c r="L93" s="75">
        <f t="shared" si="8"/>
        <v>113.80962171340752</v>
      </c>
      <c r="M93" s="75">
        <f t="shared" si="9"/>
        <v>94.53426452380667</v>
      </c>
      <c r="N93" s="75">
        <f t="shared" si="10"/>
        <v>75.7257395631739</v>
      </c>
      <c r="O93" s="75">
        <f t="shared" si="11"/>
        <v>78.5709992667476</v>
      </c>
      <c r="P93" s="75">
        <f t="shared" si="7"/>
        <v>78.30774963637894</v>
      </c>
    </row>
    <row r="94" spans="1:16" ht="12.75">
      <c r="A94" s="53" t="s">
        <v>122</v>
      </c>
      <c r="B94" s="54">
        <v>249551.73555422912</v>
      </c>
      <c r="C94" s="55">
        <v>315876</v>
      </c>
      <c r="D94" s="56">
        <v>390530</v>
      </c>
      <c r="E94" s="56">
        <v>437592</v>
      </c>
      <c r="F94" s="56">
        <v>480218</v>
      </c>
      <c r="G94" s="48">
        <v>2.165695093825093</v>
      </c>
      <c r="H94" s="48">
        <v>2.385281852507992</v>
      </c>
      <c r="I94" s="48">
        <v>1.1443195981199583</v>
      </c>
      <c r="J94" s="48">
        <f t="shared" si="6"/>
        <v>0.7776178483684948</v>
      </c>
      <c r="K94" s="71">
        <f>SUM(K95,K96:K97)</f>
        <v>5543.31</v>
      </c>
      <c r="L94" s="36">
        <f t="shared" si="8"/>
        <v>45.01854227063417</v>
      </c>
      <c r="M94" s="36">
        <f t="shared" si="9"/>
        <v>56.98328255139979</v>
      </c>
      <c r="N94" s="36">
        <f t="shared" si="10"/>
        <v>70.45068740517848</v>
      </c>
      <c r="O94" s="36">
        <f t="shared" si="11"/>
        <v>78.94056078408026</v>
      </c>
      <c r="P94" s="36">
        <f t="shared" si="7"/>
        <v>86.63019026538295</v>
      </c>
    </row>
    <row r="95" spans="1:16" ht="12.75">
      <c r="A95" s="52" t="s">
        <v>41</v>
      </c>
      <c r="B95" s="37">
        <v>47416.353172272444</v>
      </c>
      <c r="C95" s="50">
        <v>93185</v>
      </c>
      <c r="D95" s="51">
        <v>145900</v>
      </c>
      <c r="E95" s="51">
        <v>184818</v>
      </c>
      <c r="F95" s="51">
        <v>211610</v>
      </c>
      <c r="G95" s="38">
        <v>6.334538602224793</v>
      </c>
      <c r="H95" s="38">
        <v>5.1076593124544045</v>
      </c>
      <c r="I95" s="38">
        <v>2.3926769759454736</v>
      </c>
      <c r="J95" s="38">
        <f t="shared" si="6"/>
        <v>1.1344988485050722</v>
      </c>
      <c r="K95" s="72">
        <v>2833.03</v>
      </c>
      <c r="L95" s="75">
        <f t="shared" si="8"/>
        <v>16.736975313453243</v>
      </c>
      <c r="M95" s="75">
        <f t="shared" si="9"/>
        <v>32.892344945164716</v>
      </c>
      <c r="N95" s="75">
        <f t="shared" si="10"/>
        <v>51.49963113698055</v>
      </c>
      <c r="O95" s="75">
        <f t="shared" si="11"/>
        <v>65.23686653512317</v>
      </c>
      <c r="P95" s="75">
        <f t="shared" si="7"/>
        <v>74.69387899175088</v>
      </c>
    </row>
    <row r="96" spans="1:16" ht="12.75">
      <c r="A96" s="52" t="s">
        <v>64</v>
      </c>
      <c r="B96" s="37">
        <v>132678.59330582703</v>
      </c>
      <c r="C96" s="50">
        <v>152305</v>
      </c>
      <c r="D96" s="51">
        <v>161796</v>
      </c>
      <c r="E96" s="51">
        <v>167931</v>
      </c>
      <c r="F96" s="51">
        <v>179724</v>
      </c>
      <c r="G96" s="38">
        <v>1.2620380284902977</v>
      </c>
      <c r="H96" s="38">
        <v>0.6739407523514984</v>
      </c>
      <c r="I96" s="38">
        <v>0.3728623918244134</v>
      </c>
      <c r="J96" s="38">
        <f t="shared" si="6"/>
        <v>0.5671787361827496</v>
      </c>
      <c r="K96" s="72">
        <v>1721.57</v>
      </c>
      <c r="L96" s="75">
        <f t="shared" si="8"/>
        <v>77.06836974728128</v>
      </c>
      <c r="M96" s="75">
        <f t="shared" si="9"/>
        <v>88.46866522999356</v>
      </c>
      <c r="N96" s="75">
        <f t="shared" si="10"/>
        <v>93.98165627886173</v>
      </c>
      <c r="O96" s="75">
        <f t="shared" si="11"/>
        <v>97.5452639160766</v>
      </c>
      <c r="P96" s="75">
        <f t="shared" si="7"/>
        <v>104.3954065184686</v>
      </c>
    </row>
    <row r="97" spans="1:16" ht="12.75">
      <c r="A97" s="52" t="s">
        <v>73</v>
      </c>
      <c r="B97" s="37">
        <v>69456.78907612964</v>
      </c>
      <c r="C97" s="50">
        <v>70386</v>
      </c>
      <c r="D97" s="51">
        <v>82834</v>
      </c>
      <c r="E97" s="51">
        <v>84843</v>
      </c>
      <c r="F97" s="51">
        <v>88884</v>
      </c>
      <c r="G97" s="38">
        <v>0.12088719567402428</v>
      </c>
      <c r="H97" s="38">
        <v>1.825848742708458</v>
      </c>
      <c r="I97" s="38">
        <v>0.23992620962514088</v>
      </c>
      <c r="J97" s="38">
        <f t="shared" si="6"/>
        <v>0.388499870762371</v>
      </c>
      <c r="K97" s="72">
        <v>988.71</v>
      </c>
      <c r="L97" s="75">
        <f t="shared" si="8"/>
        <v>70.24991056642457</v>
      </c>
      <c r="M97" s="75">
        <f t="shared" si="9"/>
        <v>71.18973207512819</v>
      </c>
      <c r="N97" s="75">
        <f t="shared" si="10"/>
        <v>83.77987478633776</v>
      </c>
      <c r="O97" s="75">
        <f t="shared" si="11"/>
        <v>85.8118153958188</v>
      </c>
      <c r="P97" s="75">
        <f t="shared" si="7"/>
        <v>89.89895924993172</v>
      </c>
    </row>
    <row r="98" spans="1:16" ht="12.75">
      <c r="A98" s="53" t="s">
        <v>112</v>
      </c>
      <c r="B98" s="54">
        <v>342814.92152110126</v>
      </c>
      <c r="C98" s="55">
        <v>353585</v>
      </c>
      <c r="D98" s="56">
        <v>327135</v>
      </c>
      <c r="E98" s="56">
        <v>324815</v>
      </c>
      <c r="F98" s="56">
        <v>318913</v>
      </c>
      <c r="G98" s="48">
        <v>0.28160663150500476</v>
      </c>
      <c r="H98" s="48">
        <v>-0.8601788787018672</v>
      </c>
      <c r="I98" s="48">
        <v>-0.07114608166609582</v>
      </c>
      <c r="J98" s="48">
        <f t="shared" si="6"/>
        <v>-0.1526953948706944</v>
      </c>
      <c r="K98" s="71">
        <f>SUM(K99,K100:K101)</f>
        <v>3578.04</v>
      </c>
      <c r="L98" s="36">
        <f t="shared" si="8"/>
        <v>95.81081304879243</v>
      </c>
      <c r="M98" s="36">
        <f t="shared" si="9"/>
        <v>98.82086281874993</v>
      </c>
      <c r="N98" s="36">
        <f t="shared" si="10"/>
        <v>91.42854747291814</v>
      </c>
      <c r="O98" s="36">
        <f t="shared" si="11"/>
        <v>90.7801477904104</v>
      </c>
      <c r="P98" s="36">
        <f t="shared" si="7"/>
        <v>89.13064135672045</v>
      </c>
    </row>
    <row r="99" spans="1:16" ht="12.75">
      <c r="A99" s="52" t="s">
        <v>51</v>
      </c>
      <c r="B99" s="37">
        <v>88202.83578367974</v>
      </c>
      <c r="C99" s="50">
        <v>104022</v>
      </c>
      <c r="D99" s="51">
        <v>103113</v>
      </c>
      <c r="E99" s="51">
        <v>107580</v>
      </c>
      <c r="F99" s="51">
        <v>103665</v>
      </c>
      <c r="G99" s="38">
        <v>1.5109677926737453</v>
      </c>
      <c r="H99" s="38">
        <v>-0.09747402966445717</v>
      </c>
      <c r="I99" s="38">
        <v>0.4249933721997001</v>
      </c>
      <c r="J99" s="38">
        <f t="shared" si="6"/>
        <v>-0.30844175994838574</v>
      </c>
      <c r="K99" s="72">
        <v>1324.78</v>
      </c>
      <c r="L99" s="75">
        <f t="shared" si="8"/>
        <v>66.57923261498493</v>
      </c>
      <c r="M99" s="75">
        <f t="shared" si="9"/>
        <v>78.5202071287308</v>
      </c>
      <c r="N99" s="75">
        <f t="shared" si="10"/>
        <v>77.8340554658132</v>
      </c>
      <c r="O99" s="75">
        <f t="shared" si="11"/>
        <v>81.2059360799529</v>
      </c>
      <c r="P99" s="75">
        <f t="shared" si="7"/>
        <v>78.25072842283247</v>
      </c>
    </row>
    <row r="100" spans="1:16" ht="12.75">
      <c r="A100" s="57" t="s">
        <v>71</v>
      </c>
      <c r="B100" s="37">
        <v>139025.8299289512</v>
      </c>
      <c r="C100" s="50">
        <v>137679</v>
      </c>
      <c r="D100" s="51">
        <v>124654</v>
      </c>
      <c r="E100" s="51">
        <v>118797</v>
      </c>
      <c r="F100" s="51">
        <v>115689</v>
      </c>
      <c r="G100" s="38">
        <v>-0.08845952452987138</v>
      </c>
      <c r="H100" s="38">
        <v>-1.0981809168537082</v>
      </c>
      <c r="I100" s="38">
        <v>-0.48010126403270625</v>
      </c>
      <c r="J100" s="38">
        <f t="shared" si="6"/>
        <v>-0.22067779665272402</v>
      </c>
      <c r="K100" s="72">
        <v>1309.17</v>
      </c>
      <c r="L100" s="75">
        <f t="shared" si="8"/>
        <v>106.19387087158367</v>
      </c>
      <c r="M100" s="75">
        <f t="shared" si="9"/>
        <v>105.16510460826325</v>
      </c>
      <c r="N100" s="75">
        <f t="shared" si="10"/>
        <v>95.21605291902503</v>
      </c>
      <c r="O100" s="75">
        <f t="shared" si="11"/>
        <v>90.74222599051306</v>
      </c>
      <c r="P100" s="75">
        <f t="shared" si="7"/>
        <v>88.36820275441691</v>
      </c>
    </row>
    <row r="101" spans="1:16" ht="12.75">
      <c r="A101" s="57" t="s">
        <v>84</v>
      </c>
      <c r="B101" s="37">
        <v>115586.25580847035</v>
      </c>
      <c r="C101" s="50">
        <v>111884</v>
      </c>
      <c r="D101" s="51">
        <v>99368</v>
      </c>
      <c r="E101" s="51">
        <v>98438</v>
      </c>
      <c r="F101" s="51">
        <v>99559</v>
      </c>
      <c r="G101" s="38">
        <v>-0.29551190592663756</v>
      </c>
      <c r="H101" s="38">
        <v>-1.3094893745052905</v>
      </c>
      <c r="I101" s="38">
        <v>-0.09398802226089353</v>
      </c>
      <c r="J101" s="38">
        <f t="shared" si="6"/>
        <v>0.09440724296292391</v>
      </c>
      <c r="K101" s="72">
        <v>944.09</v>
      </c>
      <c r="L101" s="75">
        <f t="shared" si="8"/>
        <v>122.4313951090154</v>
      </c>
      <c r="M101" s="75">
        <f t="shared" si="9"/>
        <v>118.50988782849092</v>
      </c>
      <c r="N101" s="75">
        <f t="shared" si="10"/>
        <v>105.25267718120094</v>
      </c>
      <c r="O101" s="75">
        <f t="shared" si="11"/>
        <v>104.2676016057791</v>
      </c>
      <c r="P101" s="75">
        <f t="shared" si="7"/>
        <v>105.4549884015295</v>
      </c>
    </row>
    <row r="102" spans="1:16" ht="12.75">
      <c r="A102" s="53" t="s">
        <v>72</v>
      </c>
      <c r="B102" s="54">
        <v>239370.90030747533</v>
      </c>
      <c r="C102" s="55">
        <v>235560</v>
      </c>
      <c r="D102" s="56">
        <v>218558</v>
      </c>
      <c r="E102" s="56">
        <v>238025</v>
      </c>
      <c r="F102" s="56">
        <v>272332</v>
      </c>
      <c r="G102" s="48">
        <v>-0.14578976022593393</v>
      </c>
      <c r="H102" s="48">
        <v>-0.8289256682773805</v>
      </c>
      <c r="I102" s="48">
        <v>0.8568933382728794</v>
      </c>
      <c r="J102" s="48">
        <f t="shared" si="6"/>
        <v>1.128370277355395</v>
      </c>
      <c r="K102" s="71">
        <f>SUM(K103,K104:K105)</f>
        <v>3776.13</v>
      </c>
      <c r="L102" s="36">
        <f t="shared" si="8"/>
        <v>63.39053483526132</v>
      </c>
      <c r="M102" s="36">
        <f t="shared" si="9"/>
        <v>62.38132691406281</v>
      </c>
      <c r="N102" s="36">
        <f t="shared" si="10"/>
        <v>57.878833620664544</v>
      </c>
      <c r="O102" s="36">
        <f t="shared" si="11"/>
        <v>63.034111643402106</v>
      </c>
      <c r="P102" s="36">
        <f t="shared" si="7"/>
        <v>72.11933911173608</v>
      </c>
    </row>
    <row r="103" spans="1:16" ht="12.75">
      <c r="A103" s="52" t="s">
        <v>15</v>
      </c>
      <c r="B103" s="37">
        <v>75630.63679418506</v>
      </c>
      <c r="C103" s="50">
        <v>77952</v>
      </c>
      <c r="D103" s="51">
        <v>66646</v>
      </c>
      <c r="E103" s="51">
        <v>65752</v>
      </c>
      <c r="F103" s="51">
        <v>71058</v>
      </c>
      <c r="G103" s="38">
        <v>0.2752125887342638</v>
      </c>
      <c r="H103" s="38">
        <v>-1.7260219531996968</v>
      </c>
      <c r="I103" s="38">
        <v>-0.13495825906003622</v>
      </c>
      <c r="J103" s="38">
        <f t="shared" si="6"/>
        <v>0.6488153812036046</v>
      </c>
      <c r="K103" s="72">
        <v>877.35</v>
      </c>
      <c r="L103" s="75">
        <f t="shared" si="8"/>
        <v>86.20349551967294</v>
      </c>
      <c r="M103" s="75">
        <f t="shared" si="9"/>
        <v>88.84937596170285</v>
      </c>
      <c r="N103" s="75">
        <f t="shared" si="10"/>
        <v>75.96284265116545</v>
      </c>
      <c r="O103" s="75">
        <f t="shared" si="11"/>
        <v>74.94386504815638</v>
      </c>
      <c r="P103" s="75">
        <f t="shared" si="7"/>
        <v>80.99162249957257</v>
      </c>
    </row>
    <row r="104" spans="1:16" ht="12.75">
      <c r="A104" s="52" t="s">
        <v>16</v>
      </c>
      <c r="B104" s="37">
        <v>70485.0955304681</v>
      </c>
      <c r="C104" s="50">
        <v>82052</v>
      </c>
      <c r="D104" s="51">
        <v>91373</v>
      </c>
      <c r="E104" s="51">
        <v>100713</v>
      </c>
      <c r="F104" s="51">
        <v>115925</v>
      </c>
      <c r="G104" s="38">
        <v>1.390966208232225</v>
      </c>
      <c r="H104" s="38">
        <v>1.202695324707248</v>
      </c>
      <c r="I104" s="38">
        <v>0.9780000431046876</v>
      </c>
      <c r="J104" s="38">
        <f t="shared" si="6"/>
        <v>1.1791354884776784</v>
      </c>
      <c r="K104" s="72">
        <v>1295.16</v>
      </c>
      <c r="L104" s="75">
        <f t="shared" si="8"/>
        <v>54.42192125333402</v>
      </c>
      <c r="M104" s="75">
        <f t="shared" si="9"/>
        <v>63.35279038883226</v>
      </c>
      <c r="N104" s="75">
        <f t="shared" si="10"/>
        <v>70.5495846073072</v>
      </c>
      <c r="O104" s="75">
        <f t="shared" si="11"/>
        <v>77.76104882794404</v>
      </c>
      <c r="P104" s="75">
        <f t="shared" si="7"/>
        <v>89.50631582198338</v>
      </c>
    </row>
    <row r="105" spans="1:16" ht="12.75">
      <c r="A105" s="52" t="s">
        <v>72</v>
      </c>
      <c r="B105" s="37">
        <v>93255.16798282217</v>
      </c>
      <c r="C105" s="50">
        <v>75556</v>
      </c>
      <c r="D105" s="51">
        <v>60539</v>
      </c>
      <c r="E105" s="51">
        <v>71560</v>
      </c>
      <c r="F105" s="51">
        <v>85349</v>
      </c>
      <c r="G105" s="38">
        <v>-1.8951337711572869</v>
      </c>
      <c r="H105" s="38">
        <v>-2.4320084675667153</v>
      </c>
      <c r="I105" s="38">
        <v>1.686549056262776</v>
      </c>
      <c r="J105" s="38">
        <f t="shared" si="6"/>
        <v>1.47927179188998</v>
      </c>
      <c r="K105" s="72">
        <v>1603.62</v>
      </c>
      <c r="L105" s="75">
        <f t="shared" si="8"/>
        <v>58.152909032577654</v>
      </c>
      <c r="M105" s="75">
        <f t="shared" si="9"/>
        <v>47.1159002756264</v>
      </c>
      <c r="N105" s="75">
        <f t="shared" si="10"/>
        <v>37.7514623165089</v>
      </c>
      <c r="O105" s="75">
        <f t="shared" si="11"/>
        <v>44.624038113767604</v>
      </c>
      <c r="P105" s="75">
        <f t="shared" si="7"/>
        <v>53.22270862174331</v>
      </c>
    </row>
    <row r="106" spans="1:16" ht="12.75">
      <c r="A106" s="53" t="s">
        <v>75</v>
      </c>
      <c r="B106" s="54">
        <v>221458.72394106517</v>
      </c>
      <c r="C106" s="55">
        <v>300446</v>
      </c>
      <c r="D106" s="56">
        <v>381718</v>
      </c>
      <c r="E106" s="56">
        <v>426794</v>
      </c>
      <c r="F106" s="56">
        <v>453527</v>
      </c>
      <c r="G106" s="48">
        <v>2.81182245305287</v>
      </c>
      <c r="H106" s="48">
        <v>2.695854429823674</v>
      </c>
      <c r="I106" s="48">
        <v>1.1224461327465018</v>
      </c>
      <c r="J106" s="48">
        <f t="shared" si="6"/>
        <v>0.5075616143725981</v>
      </c>
      <c r="K106" s="71">
        <f>SUM(K107,K108:K109)</f>
        <v>4548.58</v>
      </c>
      <c r="L106" s="36">
        <f t="shared" si="8"/>
        <v>48.68744178206499</v>
      </c>
      <c r="M106" s="36">
        <f t="shared" si="9"/>
        <v>66.05270216199341</v>
      </c>
      <c r="N106" s="36">
        <f t="shared" si="10"/>
        <v>83.92025643167759</v>
      </c>
      <c r="O106" s="36">
        <f t="shared" si="11"/>
        <v>93.83016238034728</v>
      </c>
      <c r="P106" s="36">
        <f t="shared" si="7"/>
        <v>99.70738120468366</v>
      </c>
    </row>
    <row r="107" spans="1:16" ht="12.75">
      <c r="A107" s="52" t="s">
        <v>32</v>
      </c>
      <c r="B107" s="37">
        <v>32595.109656915316</v>
      </c>
      <c r="C107" s="50">
        <v>59820</v>
      </c>
      <c r="D107" s="51">
        <v>101780</v>
      </c>
      <c r="E107" s="51">
        <v>127662</v>
      </c>
      <c r="F107" s="51">
        <v>149700</v>
      </c>
      <c r="G107" s="38">
        <v>5.674980992849776</v>
      </c>
      <c r="H107" s="38">
        <v>6.083105878263617</v>
      </c>
      <c r="I107" s="38">
        <v>2.2915877612899482</v>
      </c>
      <c r="J107" s="38">
        <f t="shared" si="6"/>
        <v>1.335904058389259</v>
      </c>
      <c r="K107" s="72">
        <v>1958.35</v>
      </c>
      <c r="L107" s="75">
        <f t="shared" si="8"/>
        <v>16.644169661661763</v>
      </c>
      <c r="M107" s="75">
        <f t="shared" si="9"/>
        <v>30.54612301171905</v>
      </c>
      <c r="N107" s="75">
        <f t="shared" si="10"/>
        <v>51.972323639798816</v>
      </c>
      <c r="O107" s="75">
        <f t="shared" si="11"/>
        <v>65.18855158679501</v>
      </c>
      <c r="P107" s="75">
        <f t="shared" si="7"/>
        <v>76.44190262210535</v>
      </c>
    </row>
    <row r="108" spans="1:16" ht="12.75">
      <c r="A108" s="52" t="s">
        <v>75</v>
      </c>
      <c r="B108" s="37">
        <v>118420.61316994124</v>
      </c>
      <c r="C108" s="50">
        <v>150764</v>
      </c>
      <c r="D108" s="51">
        <v>154850</v>
      </c>
      <c r="E108" s="51">
        <v>155140</v>
      </c>
      <c r="F108" s="51">
        <v>155682</v>
      </c>
      <c r="G108" s="38">
        <v>2.219480114076511</v>
      </c>
      <c r="H108" s="38">
        <v>0.29756636500646305</v>
      </c>
      <c r="I108" s="38">
        <v>0.01871203691841128</v>
      </c>
      <c r="J108" s="38">
        <f t="shared" si="6"/>
        <v>0.02906697494184929</v>
      </c>
      <c r="K108" s="72">
        <v>1282.09</v>
      </c>
      <c r="L108" s="75">
        <f t="shared" si="8"/>
        <v>92.36528884083118</v>
      </c>
      <c r="M108" s="75">
        <f t="shared" si="9"/>
        <v>117.59236871046495</v>
      </c>
      <c r="N108" s="75">
        <f t="shared" si="10"/>
        <v>120.77935246355561</v>
      </c>
      <c r="O108" s="75">
        <f t="shared" si="11"/>
        <v>121.0055456325219</v>
      </c>
      <c r="P108" s="75">
        <f t="shared" si="7"/>
        <v>121.42829286555546</v>
      </c>
    </row>
    <row r="109" spans="1:16" ht="12.75">
      <c r="A109" s="52" t="s">
        <v>77</v>
      </c>
      <c r="B109" s="37">
        <v>70443.00111420863</v>
      </c>
      <c r="C109" s="50">
        <v>89862</v>
      </c>
      <c r="D109" s="51">
        <v>125088</v>
      </c>
      <c r="E109" s="51">
        <v>143992</v>
      </c>
      <c r="F109" s="51">
        <v>148145</v>
      </c>
      <c r="G109" s="38">
        <v>2.23805207896437</v>
      </c>
      <c r="H109" s="38">
        <v>3.7432745812172374</v>
      </c>
      <c r="I109" s="38">
        <v>1.4173530646188315</v>
      </c>
      <c r="J109" s="38">
        <f t="shared" si="6"/>
        <v>0.23722912233887783</v>
      </c>
      <c r="K109" s="72">
        <v>1308.14</v>
      </c>
      <c r="L109" s="75">
        <f t="shared" si="8"/>
        <v>53.84974170517577</v>
      </c>
      <c r="M109" s="75">
        <f t="shared" si="9"/>
        <v>68.69448224196186</v>
      </c>
      <c r="N109" s="75">
        <f t="shared" si="10"/>
        <v>95.62279266745149</v>
      </c>
      <c r="O109" s="75">
        <f t="shared" si="11"/>
        <v>110.07384530707722</v>
      </c>
      <c r="P109" s="75">
        <f t="shared" si="7"/>
        <v>113.24858195605974</v>
      </c>
    </row>
    <row r="110" spans="1:16" ht="12.75">
      <c r="A110" s="53" t="s">
        <v>113</v>
      </c>
      <c r="B110" s="54">
        <v>260942.28414444072</v>
      </c>
      <c r="C110" s="55">
        <v>322581</v>
      </c>
      <c r="D110" s="56">
        <v>378438</v>
      </c>
      <c r="E110" s="56">
        <v>369496</v>
      </c>
      <c r="F110" s="56">
        <v>344609</v>
      </c>
      <c r="G110" s="48">
        <v>1.946474415045918</v>
      </c>
      <c r="H110" s="48">
        <v>1.7902584812490296</v>
      </c>
      <c r="I110" s="48">
        <v>-0.2388377285323373</v>
      </c>
      <c r="J110" s="48">
        <f t="shared" si="6"/>
        <v>-0.5793939507420243</v>
      </c>
      <c r="K110" s="71">
        <f>SUM(K111,K112:K113)</f>
        <v>2605.3900000000003</v>
      </c>
      <c r="L110" s="36">
        <f t="shared" si="8"/>
        <v>100.15478839806735</v>
      </c>
      <c r="M110" s="36">
        <f t="shared" si="9"/>
        <v>123.81294163253868</v>
      </c>
      <c r="N110" s="36">
        <f t="shared" si="10"/>
        <v>145.2519584400032</v>
      </c>
      <c r="O110" s="36">
        <f t="shared" si="11"/>
        <v>141.81984271068822</v>
      </c>
      <c r="P110" s="36">
        <f t="shared" si="7"/>
        <v>132.26772191495323</v>
      </c>
    </row>
    <row r="111" spans="1:16" ht="12.75">
      <c r="A111" s="57" t="s">
        <v>43</v>
      </c>
      <c r="B111" s="37">
        <v>91079.2875614101</v>
      </c>
      <c r="C111" s="50">
        <v>118381</v>
      </c>
      <c r="D111" s="51">
        <v>139106</v>
      </c>
      <c r="E111" s="51">
        <v>135043</v>
      </c>
      <c r="F111" s="51">
        <v>129409</v>
      </c>
      <c r="G111" s="38">
        <v>2.4120655231101518</v>
      </c>
      <c r="H111" s="38">
        <v>1.808695592119336</v>
      </c>
      <c r="I111" s="38">
        <v>-0.29599094242901414</v>
      </c>
      <c r="J111" s="38">
        <f t="shared" si="6"/>
        <v>-0.35449779110436896</v>
      </c>
      <c r="K111" s="72">
        <v>914.85</v>
      </c>
      <c r="L111" s="75">
        <f t="shared" si="8"/>
        <v>99.55652572707012</v>
      </c>
      <c r="M111" s="75">
        <f t="shared" si="9"/>
        <v>129.39935508553313</v>
      </c>
      <c r="N111" s="75">
        <f t="shared" si="10"/>
        <v>152.05334207793626</v>
      </c>
      <c r="O111" s="75">
        <f t="shared" si="11"/>
        <v>147.61217685959446</v>
      </c>
      <c r="P111" s="75">
        <f t="shared" si="7"/>
        <v>141.45379023883697</v>
      </c>
    </row>
    <row r="112" spans="1:16" ht="12.75">
      <c r="A112" s="52" t="s">
        <v>76</v>
      </c>
      <c r="B112" s="37">
        <v>100181.70395351714</v>
      </c>
      <c r="C112" s="50">
        <v>102964</v>
      </c>
      <c r="D112" s="51">
        <v>97373</v>
      </c>
      <c r="E112" s="51">
        <v>92081</v>
      </c>
      <c r="F112" s="51">
        <v>81011</v>
      </c>
      <c r="G112" s="38">
        <v>0.2493452209373359</v>
      </c>
      <c r="H112" s="38">
        <v>-0.618418182669167</v>
      </c>
      <c r="I112" s="38">
        <v>-0.557245001442952</v>
      </c>
      <c r="J112" s="38">
        <f t="shared" si="6"/>
        <v>-1.0616878549461806</v>
      </c>
      <c r="K112" s="72">
        <v>862.6</v>
      </c>
      <c r="L112" s="75">
        <f t="shared" si="8"/>
        <v>116.13923481743234</v>
      </c>
      <c r="M112" s="75">
        <f t="shared" si="9"/>
        <v>119.3647113378159</v>
      </c>
      <c r="N112" s="75">
        <f t="shared" si="10"/>
        <v>112.88314398330628</v>
      </c>
      <c r="O112" s="75">
        <f t="shared" si="11"/>
        <v>106.74820310688615</v>
      </c>
      <c r="P112" s="75">
        <f t="shared" si="7"/>
        <v>93.91490841641549</v>
      </c>
    </row>
    <row r="113" spans="1:16" ht="12.75">
      <c r="A113" s="52" t="s">
        <v>89</v>
      </c>
      <c r="B113" s="37">
        <v>69681.29262951348</v>
      </c>
      <c r="C113" s="50">
        <v>101236</v>
      </c>
      <c r="D113" s="51">
        <v>141959</v>
      </c>
      <c r="E113" s="51">
        <v>142372</v>
      </c>
      <c r="F113" s="51">
        <v>134189</v>
      </c>
      <c r="G113" s="38">
        <v>3.4539701229492126</v>
      </c>
      <c r="H113" s="38">
        <v>3.8279351388888605</v>
      </c>
      <c r="I113" s="38">
        <v>0.029054889262170036</v>
      </c>
      <c r="J113" s="38">
        <f t="shared" si="6"/>
        <v>-0.4920694890541921</v>
      </c>
      <c r="K113" s="72">
        <v>827.94</v>
      </c>
      <c r="L113" s="75">
        <f t="shared" si="8"/>
        <v>84.16224923244857</v>
      </c>
      <c r="M113" s="75">
        <f t="shared" si="9"/>
        <v>122.27456095852355</v>
      </c>
      <c r="N113" s="75">
        <f t="shared" si="10"/>
        <v>171.46049230620577</v>
      </c>
      <c r="O113" s="75">
        <f t="shared" si="11"/>
        <v>171.95932072372392</v>
      </c>
      <c r="P113" s="75">
        <f t="shared" si="7"/>
        <v>162.07575428171123</v>
      </c>
    </row>
    <row r="114" spans="1:16" ht="12.75">
      <c r="A114" s="53" t="s">
        <v>78</v>
      </c>
      <c r="B114" s="54">
        <v>178989.46692728592</v>
      </c>
      <c r="C114" s="55">
        <v>257617</v>
      </c>
      <c r="D114" s="56">
        <v>282239</v>
      </c>
      <c r="E114" s="56">
        <v>284524</v>
      </c>
      <c r="F114" s="56">
        <v>266715</v>
      </c>
      <c r="G114" s="48">
        <v>3.3658318410094035</v>
      </c>
      <c r="H114" s="48">
        <v>1.0193856253957634</v>
      </c>
      <c r="I114" s="48">
        <v>0.0806663058172008</v>
      </c>
      <c r="J114" s="48">
        <f t="shared" si="6"/>
        <v>-0.5371930627508625</v>
      </c>
      <c r="K114" s="71">
        <v>1361.31</v>
      </c>
      <c r="L114" s="36">
        <f t="shared" si="8"/>
        <v>131.48325284269265</v>
      </c>
      <c r="M114" s="36">
        <f t="shared" si="9"/>
        <v>189.24198015147175</v>
      </c>
      <c r="N114" s="36">
        <f t="shared" si="10"/>
        <v>207.3289698892978</v>
      </c>
      <c r="O114" s="36">
        <f t="shared" si="11"/>
        <v>209.00750012855266</v>
      </c>
      <c r="P114" s="36">
        <f t="shared" si="7"/>
        <v>195.9252484738965</v>
      </c>
    </row>
    <row r="115" spans="1:16" ht="12.75">
      <c r="A115" s="52" t="s">
        <v>78</v>
      </c>
      <c r="B115" s="37">
        <v>178989.46692728592</v>
      </c>
      <c r="C115" s="50">
        <v>257617</v>
      </c>
      <c r="D115" s="51">
        <v>282239</v>
      </c>
      <c r="E115" s="51">
        <v>284524</v>
      </c>
      <c r="F115" s="51">
        <v>266715</v>
      </c>
      <c r="G115" s="38">
        <v>3.3658318410094035</v>
      </c>
      <c r="H115" s="38">
        <v>1.0193856253957634</v>
      </c>
      <c r="I115" s="38">
        <v>0.0806663058172008</v>
      </c>
      <c r="J115" s="38">
        <f t="shared" si="6"/>
        <v>-0.5371930627508625</v>
      </c>
      <c r="K115" s="72">
        <v>1361.31</v>
      </c>
      <c r="L115" s="75">
        <f t="shared" si="8"/>
        <v>131.48325284269265</v>
      </c>
      <c r="M115" s="75">
        <f t="shared" si="9"/>
        <v>189.24198015147175</v>
      </c>
      <c r="N115" s="75">
        <f t="shared" si="10"/>
        <v>207.3289698892978</v>
      </c>
      <c r="O115" s="75">
        <f t="shared" si="11"/>
        <v>209.00750012855266</v>
      </c>
      <c r="P115" s="75">
        <f t="shared" si="7"/>
        <v>195.9252484738965</v>
      </c>
    </row>
    <row r="116" spans="1:16" ht="12.75">
      <c r="A116" s="53" t="s">
        <v>80</v>
      </c>
      <c r="B116" s="54">
        <v>526170.1807632978</v>
      </c>
      <c r="C116" s="55">
        <v>458677</v>
      </c>
      <c r="D116" s="56">
        <v>373914</v>
      </c>
      <c r="E116" s="56">
        <v>431106</v>
      </c>
      <c r="F116" s="56">
        <v>423536</v>
      </c>
      <c r="G116" s="48">
        <v>-1.24023076342481</v>
      </c>
      <c r="H116" s="48">
        <v>-2.2446513004688806</v>
      </c>
      <c r="I116" s="48">
        <v>1.433458630201212</v>
      </c>
      <c r="J116" s="48">
        <f t="shared" si="6"/>
        <v>-0.1475201082762334</v>
      </c>
      <c r="K116" s="71">
        <f>SUM(IH17,K118:K124)</f>
        <v>2394.7</v>
      </c>
      <c r="L116" s="36">
        <f t="shared" si="8"/>
        <v>219.72279649363088</v>
      </c>
      <c r="M116" s="36">
        <f t="shared" si="9"/>
        <v>191.53839729402432</v>
      </c>
      <c r="N116" s="36">
        <f t="shared" si="10"/>
        <v>156.14231427736252</v>
      </c>
      <c r="O116" s="36">
        <f t="shared" si="11"/>
        <v>180.02505533052158</v>
      </c>
      <c r="P116" s="36">
        <f t="shared" si="7"/>
        <v>176.8639077963837</v>
      </c>
    </row>
    <row r="117" spans="1:16" ht="12.75">
      <c r="A117" s="52" t="s">
        <v>7</v>
      </c>
      <c r="B117" s="37">
        <v>85415.58407849919</v>
      </c>
      <c r="C117" s="50">
        <v>71825</v>
      </c>
      <c r="D117" s="51">
        <v>63190</v>
      </c>
      <c r="E117" s="51">
        <v>69460</v>
      </c>
      <c r="F117" s="51">
        <v>60024</v>
      </c>
      <c r="G117" s="38">
        <v>-1.5630730476418497</v>
      </c>
      <c r="H117" s="38">
        <v>-1.4131044348688282</v>
      </c>
      <c r="I117" s="38">
        <v>0.950539062557576</v>
      </c>
      <c r="J117" s="38">
        <f t="shared" si="6"/>
        <v>-1.2093492507725512</v>
      </c>
      <c r="K117" s="72">
        <v>271.8</v>
      </c>
      <c r="L117" s="75">
        <f t="shared" si="8"/>
        <v>314.2589554028668</v>
      </c>
      <c r="M117" s="75">
        <f t="shared" si="9"/>
        <v>264.2568064753495</v>
      </c>
      <c r="N117" s="75">
        <f t="shared" si="10"/>
        <v>232.48712288447388</v>
      </c>
      <c r="O117" s="75">
        <f t="shared" si="11"/>
        <v>255.55555555555554</v>
      </c>
      <c r="P117" s="75">
        <f t="shared" si="7"/>
        <v>220.83885209713023</v>
      </c>
    </row>
    <row r="118" spans="1:16" ht="12.75">
      <c r="A118" s="52" t="s">
        <v>9</v>
      </c>
      <c r="B118" s="37">
        <v>47587.73758132944</v>
      </c>
      <c r="C118" s="50">
        <v>36136</v>
      </c>
      <c r="D118" s="51">
        <v>26598</v>
      </c>
      <c r="E118" s="51">
        <v>33892</v>
      </c>
      <c r="F118" s="51">
        <v>33520</v>
      </c>
      <c r="G118" s="38">
        <v>-2.471540277473294</v>
      </c>
      <c r="H118" s="38">
        <v>-3.347720647796004</v>
      </c>
      <c r="I118" s="38">
        <v>2.4530334498410467</v>
      </c>
      <c r="J118" s="38">
        <f t="shared" si="6"/>
        <v>-0.09193040743845637</v>
      </c>
      <c r="K118" s="72">
        <v>420.58</v>
      </c>
      <c r="L118" s="75">
        <f t="shared" si="8"/>
        <v>113.14788525685826</v>
      </c>
      <c r="M118" s="75">
        <f t="shared" si="9"/>
        <v>85.91944457653716</v>
      </c>
      <c r="N118" s="75">
        <f t="shared" si="10"/>
        <v>63.24123828998051</v>
      </c>
      <c r="O118" s="75">
        <f t="shared" si="11"/>
        <v>80.58395549003757</v>
      </c>
      <c r="P118" s="75">
        <f t="shared" si="7"/>
        <v>79.69946264682106</v>
      </c>
    </row>
    <row r="119" spans="1:16" ht="12.75">
      <c r="A119" s="52" t="s">
        <v>14</v>
      </c>
      <c r="B119" s="37">
        <v>44850.59827645779</v>
      </c>
      <c r="C119" s="50">
        <v>37069</v>
      </c>
      <c r="D119" s="51">
        <v>28717</v>
      </c>
      <c r="E119" s="51">
        <v>36948</v>
      </c>
      <c r="F119" s="51">
        <v>45163</v>
      </c>
      <c r="G119" s="38">
        <v>-1.7174077452168146</v>
      </c>
      <c r="H119" s="38">
        <v>-2.7967220174239915</v>
      </c>
      <c r="I119" s="38">
        <v>2.552248449066963</v>
      </c>
      <c r="J119" s="38">
        <f t="shared" si="6"/>
        <v>1.6871293575352997</v>
      </c>
      <c r="K119" s="72">
        <v>392.46</v>
      </c>
      <c r="L119" s="75">
        <f t="shared" si="8"/>
        <v>114.28068663419914</v>
      </c>
      <c r="M119" s="75">
        <f t="shared" si="9"/>
        <v>94.45293787901953</v>
      </c>
      <c r="N119" s="75">
        <f t="shared" si="10"/>
        <v>73.17178820771544</v>
      </c>
      <c r="O119" s="75">
        <f t="shared" si="11"/>
        <v>94.14462620394436</v>
      </c>
      <c r="P119" s="75">
        <f t="shared" si="7"/>
        <v>115.07669571421292</v>
      </c>
    </row>
    <row r="120" spans="1:16" ht="12.75">
      <c r="A120" s="52" t="s">
        <v>26</v>
      </c>
      <c r="B120" s="37">
        <v>77338.46739671208</v>
      </c>
      <c r="C120" s="50">
        <v>66590</v>
      </c>
      <c r="D120" s="51">
        <v>54522</v>
      </c>
      <c r="E120" s="51">
        <v>57365</v>
      </c>
      <c r="F120" s="51">
        <v>53249</v>
      </c>
      <c r="G120" s="38">
        <v>-1.3511260807085312</v>
      </c>
      <c r="H120" s="38">
        <v>-2.197170775199808</v>
      </c>
      <c r="I120" s="38">
        <v>0.5095947527816946</v>
      </c>
      <c r="J120" s="38">
        <f t="shared" si="6"/>
        <v>-0.6185402495747949</v>
      </c>
      <c r="K120" s="72">
        <v>381.53</v>
      </c>
      <c r="L120" s="75">
        <f t="shared" si="8"/>
        <v>202.70612375622383</v>
      </c>
      <c r="M120" s="75">
        <f t="shared" si="9"/>
        <v>174.53411265169188</v>
      </c>
      <c r="N120" s="75">
        <f t="shared" si="10"/>
        <v>142.9035724582602</v>
      </c>
      <c r="O120" s="75">
        <f t="shared" si="11"/>
        <v>150.3551490053207</v>
      </c>
      <c r="P120" s="75">
        <f t="shared" si="7"/>
        <v>139.56700652635442</v>
      </c>
    </row>
    <row r="121" spans="1:16" ht="12.75">
      <c r="A121" s="52" t="s">
        <v>49</v>
      </c>
      <c r="B121" s="37">
        <v>82471.98168435492</v>
      </c>
      <c r="C121" s="50">
        <v>76245</v>
      </c>
      <c r="D121" s="51">
        <v>61875</v>
      </c>
      <c r="E121" s="51">
        <v>69092</v>
      </c>
      <c r="F121" s="51">
        <v>66056</v>
      </c>
      <c r="G121" s="38">
        <v>-0.7111572252054055</v>
      </c>
      <c r="H121" s="38">
        <v>-2.293681604263298</v>
      </c>
      <c r="I121" s="38">
        <v>1.109335282699897</v>
      </c>
      <c r="J121" s="38">
        <f t="shared" si="6"/>
        <v>-0.3737671013102295</v>
      </c>
      <c r="K121" s="72">
        <v>365.11</v>
      </c>
      <c r="L121" s="75">
        <f t="shared" si="8"/>
        <v>225.88256055532557</v>
      </c>
      <c r="M121" s="75">
        <f t="shared" si="9"/>
        <v>208.82747665087234</v>
      </c>
      <c r="N121" s="75">
        <f t="shared" si="10"/>
        <v>169.46947495275396</v>
      </c>
      <c r="O121" s="75">
        <f t="shared" si="11"/>
        <v>189.23612062118266</v>
      </c>
      <c r="P121" s="75">
        <f t="shared" si="7"/>
        <v>180.92081838350086</v>
      </c>
    </row>
    <row r="122" spans="1:16" ht="12.75">
      <c r="A122" s="52" t="s">
        <v>67</v>
      </c>
      <c r="B122" s="37">
        <v>60998.81815199496</v>
      </c>
      <c r="C122" s="50">
        <v>57797</v>
      </c>
      <c r="D122" s="51">
        <v>47718</v>
      </c>
      <c r="E122" s="51">
        <v>56981</v>
      </c>
      <c r="F122" s="51">
        <v>60720</v>
      </c>
      <c r="G122" s="38">
        <v>-0.4889608409526347</v>
      </c>
      <c r="H122" s="38">
        <v>-2.106694585900948</v>
      </c>
      <c r="I122" s="38">
        <v>1.7899224255518487</v>
      </c>
      <c r="J122" s="38">
        <f t="shared" si="6"/>
        <v>0.5310321217026903</v>
      </c>
      <c r="K122" s="72">
        <v>239.69</v>
      </c>
      <c r="L122" s="75">
        <f t="shared" si="8"/>
        <v>254.49045914303875</v>
      </c>
      <c r="M122" s="75">
        <f t="shared" si="9"/>
        <v>241.13229588218115</v>
      </c>
      <c r="N122" s="75">
        <f t="shared" si="10"/>
        <v>199.08214777420835</v>
      </c>
      <c r="O122" s="75">
        <f t="shared" si="11"/>
        <v>237.7278985356085</v>
      </c>
      <c r="P122" s="75">
        <f t="shared" si="7"/>
        <v>253.32721431849473</v>
      </c>
    </row>
    <row r="123" spans="1:16" ht="12.75">
      <c r="A123" s="52" t="s">
        <v>70</v>
      </c>
      <c r="B123" s="37">
        <v>94542.05442275449</v>
      </c>
      <c r="C123" s="50">
        <v>85829</v>
      </c>
      <c r="D123" s="51">
        <v>71179</v>
      </c>
      <c r="E123" s="51">
        <v>83717</v>
      </c>
      <c r="F123" s="51">
        <v>80972</v>
      </c>
      <c r="G123" s="38">
        <v>-0.8751283646822428</v>
      </c>
      <c r="H123" s="38">
        <v>-2.058072262895383</v>
      </c>
      <c r="I123" s="38">
        <v>1.6356753859539275</v>
      </c>
      <c r="J123" s="38">
        <f t="shared" si="6"/>
        <v>-0.2774364925342332</v>
      </c>
      <c r="K123" s="72">
        <v>375.95</v>
      </c>
      <c r="L123" s="75">
        <f t="shared" si="8"/>
        <v>251.47507493750365</v>
      </c>
      <c r="M123" s="75">
        <f t="shared" si="9"/>
        <v>228.29897592764996</v>
      </c>
      <c r="N123" s="75">
        <f t="shared" si="10"/>
        <v>189.33102806224232</v>
      </c>
      <c r="O123" s="75">
        <f t="shared" si="11"/>
        <v>222.6812076073946</v>
      </c>
      <c r="P123" s="75">
        <f t="shared" si="7"/>
        <v>215.3797047479718</v>
      </c>
    </row>
    <row r="124" spans="1:16" ht="12.75">
      <c r="A124" s="52" t="s">
        <v>80</v>
      </c>
      <c r="B124" s="37">
        <v>32964.939171194936</v>
      </c>
      <c r="C124" s="50">
        <v>27186</v>
      </c>
      <c r="D124" s="51">
        <v>20115</v>
      </c>
      <c r="E124" s="51">
        <v>23651</v>
      </c>
      <c r="F124" s="51">
        <v>23832</v>
      </c>
      <c r="G124" s="38">
        <v>-1.7369419285694687</v>
      </c>
      <c r="H124" s="38">
        <v>-3.2916756815689174</v>
      </c>
      <c r="I124" s="38">
        <v>1.6325792021656627</v>
      </c>
      <c r="J124" s="38">
        <f t="shared" si="6"/>
        <v>0.06355200297403218</v>
      </c>
      <c r="K124" s="72">
        <v>219.38</v>
      </c>
      <c r="L124" s="75">
        <f t="shared" si="8"/>
        <v>150.2641041626171</v>
      </c>
      <c r="M124" s="75">
        <f t="shared" si="9"/>
        <v>123.92196189260643</v>
      </c>
      <c r="N124" s="75">
        <f t="shared" si="10"/>
        <v>91.69021788677182</v>
      </c>
      <c r="O124" s="75">
        <f t="shared" si="11"/>
        <v>107.80836904002189</v>
      </c>
      <c r="P124" s="75">
        <f t="shared" si="7"/>
        <v>108.63342146047954</v>
      </c>
    </row>
    <row r="125" spans="1:16" ht="12.75">
      <c r="A125" s="53" t="s">
        <v>114</v>
      </c>
      <c r="B125" s="54">
        <v>362503.0813544585</v>
      </c>
      <c r="C125" s="55">
        <v>340427</v>
      </c>
      <c r="D125" s="56">
        <v>304393</v>
      </c>
      <c r="E125" s="56">
        <v>297713</v>
      </c>
      <c r="F125" s="56">
        <v>276069</v>
      </c>
      <c r="G125" s="48">
        <v>-0.5695741276257493</v>
      </c>
      <c r="H125" s="48">
        <v>-1.2354282799314387</v>
      </c>
      <c r="I125" s="48">
        <v>-0.22165093547277248</v>
      </c>
      <c r="J125" s="48">
        <f t="shared" si="6"/>
        <v>-0.62701848909682</v>
      </c>
      <c r="K125" s="71">
        <f>SUM(K126,K127:K128)</f>
        <v>2689.87</v>
      </c>
      <c r="L125" s="36">
        <f t="shared" si="8"/>
        <v>134.76602265330985</v>
      </c>
      <c r="M125" s="36">
        <f t="shared" si="9"/>
        <v>126.55890433366669</v>
      </c>
      <c r="N125" s="36">
        <f t="shared" si="10"/>
        <v>113.1627179008651</v>
      </c>
      <c r="O125" s="36">
        <f t="shared" si="11"/>
        <v>110.6793265102031</v>
      </c>
      <c r="P125" s="36">
        <f t="shared" si="7"/>
        <v>102.63284099231562</v>
      </c>
    </row>
    <row r="126" spans="1:16" ht="12.75">
      <c r="A126" s="57" t="s">
        <v>88</v>
      </c>
      <c r="B126" s="37">
        <v>68410.44215768</v>
      </c>
      <c r="C126" s="50">
        <v>61625</v>
      </c>
      <c r="D126" s="51">
        <v>49984</v>
      </c>
      <c r="E126" s="51">
        <v>54331</v>
      </c>
      <c r="F126" s="51">
        <v>52587</v>
      </c>
      <c r="G126" s="38">
        <v>-0.9451221397643317</v>
      </c>
      <c r="H126" s="38">
        <v>-2.299425041314218</v>
      </c>
      <c r="I126" s="38">
        <v>0.8374069216254609</v>
      </c>
      <c r="J126" s="38">
        <f t="shared" si="6"/>
        <v>-0.27151427744551704</v>
      </c>
      <c r="K126" s="72">
        <v>720.05</v>
      </c>
      <c r="L126" s="75">
        <f t="shared" si="8"/>
        <v>95.00790522558155</v>
      </c>
      <c r="M126" s="75">
        <f t="shared" si="9"/>
        <v>85.58433442122076</v>
      </c>
      <c r="N126" s="75">
        <f t="shared" si="10"/>
        <v>69.41740156933547</v>
      </c>
      <c r="O126" s="75">
        <f t="shared" si="11"/>
        <v>75.45448232761615</v>
      </c>
      <c r="P126" s="75">
        <f t="shared" si="7"/>
        <v>73.03242830359004</v>
      </c>
    </row>
    <row r="127" spans="1:16" ht="12.75">
      <c r="A127" s="52" t="s">
        <v>91</v>
      </c>
      <c r="B127" s="37">
        <v>132081.25349414503</v>
      </c>
      <c r="C127" s="50">
        <v>122662</v>
      </c>
      <c r="D127" s="51">
        <v>113845</v>
      </c>
      <c r="E127" s="51">
        <v>113463</v>
      </c>
      <c r="F127" s="51">
        <v>108543</v>
      </c>
      <c r="G127" s="38">
        <v>-0.6703312317208554</v>
      </c>
      <c r="H127" s="38">
        <v>-0.8254050177458949</v>
      </c>
      <c r="I127" s="38">
        <v>-0.03360516744602693</v>
      </c>
      <c r="J127" s="38">
        <f t="shared" si="6"/>
        <v>-0.36873835719871684</v>
      </c>
      <c r="K127" s="72">
        <v>1184.26</v>
      </c>
      <c r="L127" s="75">
        <f t="shared" si="8"/>
        <v>111.5306212268801</v>
      </c>
      <c r="M127" s="75">
        <f t="shared" si="9"/>
        <v>103.57691723101345</v>
      </c>
      <c r="N127" s="75">
        <f t="shared" si="10"/>
        <v>96.131761606404</v>
      </c>
      <c r="O127" s="75">
        <f t="shared" si="11"/>
        <v>95.80919730464593</v>
      </c>
      <c r="P127" s="75">
        <f t="shared" si="7"/>
        <v>91.65470420346884</v>
      </c>
    </row>
    <row r="128" spans="1:16" ht="12.75">
      <c r="A128" s="52" t="s">
        <v>94</v>
      </c>
      <c r="B128" s="37">
        <v>162011.3857026335</v>
      </c>
      <c r="C128" s="50">
        <v>156140</v>
      </c>
      <c r="D128" s="51">
        <v>140564</v>
      </c>
      <c r="E128" s="51">
        <v>129919</v>
      </c>
      <c r="F128" s="51">
        <v>114939</v>
      </c>
      <c r="G128" s="38">
        <v>-0.33501551365882065</v>
      </c>
      <c r="H128" s="38">
        <v>-1.1608774296552715</v>
      </c>
      <c r="I128" s="38">
        <v>-0.7844244245728049</v>
      </c>
      <c r="J128" s="38">
        <f t="shared" si="6"/>
        <v>-1.015719920845859</v>
      </c>
      <c r="K128" s="72">
        <v>785.56</v>
      </c>
      <c r="L128" s="75">
        <f t="shared" si="8"/>
        <v>206.2368064853525</v>
      </c>
      <c r="M128" s="75">
        <f t="shared" si="9"/>
        <v>198.76266612352973</v>
      </c>
      <c r="N128" s="75">
        <f t="shared" si="10"/>
        <v>178.9347726462651</v>
      </c>
      <c r="O128" s="75">
        <f t="shared" si="11"/>
        <v>165.38392993533276</v>
      </c>
      <c r="P128" s="75">
        <f t="shared" si="7"/>
        <v>146.31473089261166</v>
      </c>
    </row>
    <row r="129" spans="1:17" ht="12.75">
      <c r="A129" s="53" t="s">
        <v>92</v>
      </c>
      <c r="B129" s="54">
        <v>351604.63653528085</v>
      </c>
      <c r="C129" s="55">
        <v>336758</v>
      </c>
      <c r="D129" s="56">
        <v>313036</v>
      </c>
      <c r="E129" s="56">
        <v>344632</v>
      </c>
      <c r="F129" s="56">
        <v>337654</v>
      </c>
      <c r="G129" s="48">
        <v>-0.3914389741310198</v>
      </c>
      <c r="H129" s="48">
        <v>-0.8083415572383235</v>
      </c>
      <c r="I129" s="48">
        <v>0.966227941204556</v>
      </c>
      <c r="J129" s="48">
        <f t="shared" si="6"/>
        <v>-0.17031711661639193</v>
      </c>
      <c r="K129" s="71">
        <f>SUM(K130,K131:K132)</f>
        <v>2698.4300000000003</v>
      </c>
      <c r="L129" s="36">
        <f t="shared" si="8"/>
        <v>130.29970632378118</v>
      </c>
      <c r="M129" s="36">
        <f t="shared" si="9"/>
        <v>124.79775276734989</v>
      </c>
      <c r="N129" s="36">
        <f t="shared" si="10"/>
        <v>116.00671501576842</v>
      </c>
      <c r="O129" s="36">
        <f t="shared" si="11"/>
        <v>127.7157458225709</v>
      </c>
      <c r="P129" s="36">
        <f t="shared" si="7"/>
        <v>125.12979769717946</v>
      </c>
      <c r="Q129" s="75"/>
    </row>
    <row r="130" spans="1:17" ht="12.75">
      <c r="A130" s="52" t="s">
        <v>53</v>
      </c>
      <c r="B130" s="37">
        <v>72161.8564448036</v>
      </c>
      <c r="C130" s="50">
        <v>77340</v>
      </c>
      <c r="D130" s="51">
        <v>71276</v>
      </c>
      <c r="E130" s="51">
        <v>83368</v>
      </c>
      <c r="F130" s="51">
        <v>81899</v>
      </c>
      <c r="G130" s="38">
        <v>0.6319857828717801</v>
      </c>
      <c r="H130" s="38">
        <v>-0.9031372300036256</v>
      </c>
      <c r="I130" s="38">
        <v>1.5793913748401778</v>
      </c>
      <c r="J130" s="38">
        <f t="shared" si="6"/>
        <v>-0.14803833098100405</v>
      </c>
      <c r="K130" s="72">
        <v>907.95</v>
      </c>
      <c r="L130" s="75">
        <f t="shared" si="8"/>
        <v>79.47778671160702</v>
      </c>
      <c r="M130" s="75">
        <f t="shared" si="9"/>
        <v>85.18090203205021</v>
      </c>
      <c r="N130" s="75">
        <f t="shared" si="10"/>
        <v>78.50212016080181</v>
      </c>
      <c r="O130" s="75">
        <f t="shared" si="11"/>
        <v>91.82003414284927</v>
      </c>
      <c r="P130" s="75">
        <f t="shared" si="7"/>
        <v>90.20210364006829</v>
      </c>
      <c r="Q130" s="75"/>
    </row>
    <row r="131" spans="1:17" ht="12.75">
      <c r="A131" s="57" t="s">
        <v>79</v>
      </c>
      <c r="B131" s="37">
        <v>136220.53775965946</v>
      </c>
      <c r="C131" s="50">
        <v>126596</v>
      </c>
      <c r="D131" s="51">
        <v>118077</v>
      </c>
      <c r="E131" s="51">
        <v>130780</v>
      </c>
      <c r="F131" s="51">
        <v>128469</v>
      </c>
      <c r="G131" s="38">
        <v>-0.6639159101542003</v>
      </c>
      <c r="H131" s="38">
        <v>-0.771055989583258</v>
      </c>
      <c r="I131" s="38">
        <v>1.027033839035818</v>
      </c>
      <c r="J131" s="38">
        <f t="shared" si="6"/>
        <v>-0.14846378364375967</v>
      </c>
      <c r="K131" s="72">
        <v>930.71</v>
      </c>
      <c r="L131" s="75">
        <f t="shared" si="8"/>
        <v>146.36195781678444</v>
      </c>
      <c r="M131" s="75">
        <f t="shared" si="9"/>
        <v>136.02088727960373</v>
      </c>
      <c r="N131" s="75">
        <f t="shared" si="10"/>
        <v>126.86766017341598</v>
      </c>
      <c r="O131" s="75">
        <f t="shared" si="11"/>
        <v>140.51637996798144</v>
      </c>
      <c r="P131" s="75">
        <f t="shared" si="7"/>
        <v>138.0333293936887</v>
      </c>
      <c r="Q131" s="75"/>
    </row>
    <row r="132" spans="1:19" ht="12.75">
      <c r="A132" s="57" t="s">
        <v>92</v>
      </c>
      <c r="B132" s="37">
        <v>143222.24233081777</v>
      </c>
      <c r="C132" s="50">
        <v>132822</v>
      </c>
      <c r="D132" s="51">
        <v>123683</v>
      </c>
      <c r="E132" s="51">
        <v>130484</v>
      </c>
      <c r="F132" s="51">
        <v>127286</v>
      </c>
      <c r="G132" s="38">
        <v>-0.6829994295661446</v>
      </c>
      <c r="H132" s="38">
        <v>-0.7889606303168262</v>
      </c>
      <c r="I132" s="38">
        <v>0.536722956420066</v>
      </c>
      <c r="J132" s="38">
        <f t="shared" si="6"/>
        <v>-0.20657043899328098</v>
      </c>
      <c r="K132" s="72">
        <v>859.77</v>
      </c>
      <c r="L132" s="75">
        <f t="shared" si="8"/>
        <v>166.58204209360383</v>
      </c>
      <c r="M132" s="75">
        <f t="shared" si="9"/>
        <v>154.48550193656445</v>
      </c>
      <c r="N132" s="75">
        <f t="shared" si="10"/>
        <v>143.85591495399933</v>
      </c>
      <c r="O132" s="75">
        <f t="shared" si="11"/>
        <v>151.76617002221525</v>
      </c>
      <c r="P132" s="75">
        <f t="shared" si="7"/>
        <v>148.04657059446131</v>
      </c>
      <c r="R132" s="75"/>
      <c r="S132" s="75"/>
    </row>
    <row r="133" spans="1:19" ht="12.75">
      <c r="A133" s="53" t="s">
        <v>95</v>
      </c>
      <c r="B133" s="54">
        <v>281206.7365813502</v>
      </c>
      <c r="C133" s="54">
        <v>266333</v>
      </c>
      <c r="D133" s="54">
        <v>241437</v>
      </c>
      <c r="E133" s="54">
        <v>246589</v>
      </c>
      <c r="F133" s="54">
        <v>243728</v>
      </c>
      <c r="G133" s="48">
        <v>-0.4928063477218858</v>
      </c>
      <c r="H133" s="48">
        <v>-1.0845078578054168</v>
      </c>
      <c r="I133" s="48">
        <v>0.21136720209871118</v>
      </c>
      <c r="J133" s="48">
        <f t="shared" si="6"/>
        <v>-0.09720384051786768</v>
      </c>
      <c r="K133" s="71">
        <f>SUM(K134,K135)</f>
        <v>1926.08</v>
      </c>
      <c r="L133" s="36">
        <f t="shared" si="8"/>
        <v>145.9995101871938</v>
      </c>
      <c r="M133" s="36">
        <f t="shared" si="9"/>
        <v>138.2772262834358</v>
      </c>
      <c r="N133" s="36">
        <f t="shared" si="10"/>
        <v>125.35149111148031</v>
      </c>
      <c r="O133" s="36">
        <f t="shared" si="11"/>
        <v>128.0263540455225</v>
      </c>
      <c r="P133" s="36">
        <f t="shared" si="7"/>
        <v>126.54095364678518</v>
      </c>
      <c r="R133" s="75"/>
      <c r="S133" s="75"/>
    </row>
    <row r="134" spans="1:19" ht="12.75">
      <c r="A134" s="57" t="s">
        <v>74</v>
      </c>
      <c r="B134" s="37">
        <v>156429.8665562292</v>
      </c>
      <c r="C134" s="50">
        <v>152036</v>
      </c>
      <c r="D134" s="51">
        <v>139333</v>
      </c>
      <c r="E134" s="51">
        <v>142347</v>
      </c>
      <c r="F134" s="51">
        <v>138038</v>
      </c>
      <c r="G134" s="38">
        <v>-0.25866885233423176</v>
      </c>
      <c r="H134" s="38">
        <v>-0.9647668998336911</v>
      </c>
      <c r="I134" s="38">
        <v>0.21423903634605335</v>
      </c>
      <c r="J134" s="38">
        <f t="shared" si="6"/>
        <v>-0.25582827623955584</v>
      </c>
      <c r="K134" s="72">
        <v>967.59</v>
      </c>
      <c r="L134" s="75">
        <f t="shared" si="8"/>
        <v>161.66957756511454</v>
      </c>
      <c r="M134" s="75">
        <f t="shared" si="9"/>
        <v>157.12853584679462</v>
      </c>
      <c r="N134" s="75">
        <f t="shared" si="10"/>
        <v>144.00004133982367</v>
      </c>
      <c r="O134" s="75">
        <f t="shared" si="11"/>
        <v>147.11499705453755</v>
      </c>
      <c r="P134" s="75">
        <f t="shared" si="7"/>
        <v>142.6616645480007</v>
      </c>
      <c r="Q134" s="72"/>
      <c r="R134" s="75"/>
      <c r="S134" s="75"/>
    </row>
    <row r="135" spans="1:19" ht="12.75">
      <c r="A135" s="60" t="s">
        <v>95</v>
      </c>
      <c r="B135" s="39">
        <v>124776.87002512102</v>
      </c>
      <c r="C135" s="61">
        <v>114297</v>
      </c>
      <c r="D135" s="62">
        <v>102104</v>
      </c>
      <c r="E135" s="62">
        <v>104242</v>
      </c>
      <c r="F135" s="62">
        <v>105690</v>
      </c>
      <c r="G135" s="40">
        <v>-0.794344446918005</v>
      </c>
      <c r="H135" s="40">
        <v>-1.2456042345837859</v>
      </c>
      <c r="I135" s="40">
        <v>0.20744704872304176</v>
      </c>
      <c r="J135" s="40">
        <f t="shared" si="6"/>
        <v>0.1150257864383164</v>
      </c>
      <c r="K135" s="74">
        <v>958.49</v>
      </c>
      <c r="L135" s="74">
        <f t="shared" si="8"/>
        <v>130.1806696210926</v>
      </c>
      <c r="M135" s="74">
        <f t="shared" si="9"/>
        <v>119.24694050016171</v>
      </c>
      <c r="N135" s="74">
        <f t="shared" si="10"/>
        <v>106.52588968064352</v>
      </c>
      <c r="O135" s="74">
        <f t="shared" si="11"/>
        <v>108.75648154910327</v>
      </c>
      <c r="P135" s="74">
        <f t="shared" si="7"/>
        <v>110.26719110267192</v>
      </c>
      <c r="R135" s="75"/>
      <c r="S135" s="75"/>
    </row>
    <row r="136" spans="1:15" ht="12.75" customHeight="1">
      <c r="A136" s="78" t="s">
        <v>123</v>
      </c>
      <c r="B136" s="78"/>
      <c r="C136" s="78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</row>
    <row r="137" spans="1:15" ht="12.75" customHeight="1">
      <c r="A137" s="69" t="s">
        <v>119</v>
      </c>
      <c r="B137" s="69"/>
      <c r="C137" s="69"/>
      <c r="D137" s="69"/>
      <c r="E137" s="69"/>
      <c r="F137" s="69"/>
      <c r="G137" s="69"/>
      <c r="H137" s="69"/>
      <c r="I137" s="46"/>
      <c r="J137" s="46"/>
      <c r="K137" s="46"/>
      <c r="L137" s="46"/>
      <c r="M137" s="46"/>
      <c r="N137" s="46"/>
      <c r="O137" s="46"/>
    </row>
    <row r="138" spans="11:15" ht="12.75">
      <c r="K138" s="12"/>
      <c r="L138" s="13"/>
      <c r="M138" s="13"/>
      <c r="N138" s="13"/>
      <c r="O138" s="13"/>
    </row>
    <row r="139" ht="12" customHeight="1">
      <c r="K139" s="14"/>
    </row>
    <row r="140" ht="12" customHeight="1">
      <c r="K140" s="14"/>
    </row>
    <row r="141" spans="2:11" ht="12" customHeight="1">
      <c r="B141" s="15"/>
      <c r="C141" s="15"/>
      <c r="D141" s="16"/>
      <c r="E141" s="16"/>
      <c r="F141" s="16"/>
      <c r="G141" s="16"/>
      <c r="H141" s="17"/>
      <c r="I141" s="17"/>
      <c r="J141" s="17"/>
      <c r="K141" s="14"/>
    </row>
    <row r="142" spans="1:11" ht="12.75">
      <c r="A142" s="18"/>
      <c r="B142" s="19"/>
      <c r="C142" s="19"/>
      <c r="D142" s="19"/>
      <c r="E142" s="19"/>
      <c r="F142" s="19"/>
      <c r="G142" s="20"/>
      <c r="H142" s="21"/>
      <c r="I142" s="21"/>
      <c r="J142" s="21"/>
      <c r="K142" s="14"/>
    </row>
    <row r="143" spans="1:11" ht="12.75">
      <c r="A143" s="18"/>
      <c r="B143" s="18"/>
      <c r="C143" s="18"/>
      <c r="D143" s="20"/>
      <c r="E143" s="20"/>
      <c r="F143" s="20"/>
      <c r="G143" s="20"/>
      <c r="H143" s="21"/>
      <c r="I143" s="21"/>
      <c r="J143" s="21"/>
      <c r="K143" s="14"/>
    </row>
    <row r="144" spans="1:11" ht="14.25">
      <c r="A144" s="22"/>
      <c r="B144" s="23"/>
      <c r="C144" s="23"/>
      <c r="D144" s="23"/>
      <c r="E144" s="23"/>
      <c r="F144" s="23"/>
      <c r="G144" s="24"/>
      <c r="H144" s="25"/>
      <c r="I144" s="25"/>
      <c r="J144" s="25"/>
      <c r="K144" s="26"/>
    </row>
    <row r="145" spans="1:11" ht="14.25">
      <c r="A145" s="22"/>
      <c r="B145" s="27"/>
      <c r="C145" s="27"/>
      <c r="D145" s="27"/>
      <c r="E145" s="27"/>
      <c r="F145" s="27"/>
      <c r="G145" s="24"/>
      <c r="H145" s="25"/>
      <c r="I145" s="25"/>
      <c r="J145" s="25"/>
      <c r="K145" s="26"/>
    </row>
    <row r="146" spans="1:11" ht="14.25">
      <c r="A146" s="22"/>
      <c r="B146" s="23"/>
      <c r="C146" s="22"/>
      <c r="D146" s="24"/>
      <c r="E146" s="24"/>
      <c r="F146" s="24"/>
      <c r="G146" s="24"/>
      <c r="H146" s="25"/>
      <c r="I146" s="25"/>
      <c r="J146" s="25"/>
      <c r="K146" s="26"/>
    </row>
    <row r="147" spans="1:15" ht="14.25">
      <c r="A147" s="22"/>
      <c r="B147" s="1"/>
      <c r="C147" s="1"/>
      <c r="D147" s="1"/>
      <c r="E147" s="1"/>
      <c r="F147" s="1"/>
      <c r="G147" s="24"/>
      <c r="H147" s="25"/>
      <c r="I147" s="25"/>
      <c r="J147" s="25"/>
      <c r="K147" s="26"/>
      <c r="L147" s="25"/>
      <c r="M147" s="25"/>
      <c r="N147" s="25"/>
      <c r="O147" s="25"/>
    </row>
    <row r="148" spans="1:15" ht="12.75">
      <c r="A148" s="28"/>
      <c r="B148" s="29"/>
      <c r="C148" s="30"/>
      <c r="D148" s="31"/>
      <c r="E148" s="31"/>
      <c r="F148" s="31"/>
      <c r="G148" s="28"/>
      <c r="H148" s="25"/>
      <c r="I148" s="25"/>
      <c r="J148" s="25"/>
      <c r="K148" s="26"/>
      <c r="L148" s="25"/>
      <c r="M148" s="25"/>
      <c r="N148" s="25"/>
      <c r="O148" s="25"/>
    </row>
    <row r="149" spans="1:11" ht="14.25">
      <c r="A149" s="32"/>
      <c r="B149" s="32"/>
      <c r="C149" s="32"/>
      <c r="D149" s="33"/>
      <c r="E149" s="33"/>
      <c r="F149" s="33"/>
      <c r="G149" s="33"/>
      <c r="K149" s="14"/>
    </row>
    <row r="150" spans="1:11" ht="14.25">
      <c r="A150" s="32"/>
      <c r="B150" s="32"/>
      <c r="C150" s="32"/>
      <c r="D150" s="33"/>
      <c r="E150" s="33"/>
      <c r="F150" s="33"/>
      <c r="G150" s="33"/>
      <c r="K150" s="14"/>
    </row>
    <row r="151" spans="1:11" ht="14.25">
      <c r="A151" s="32"/>
      <c r="B151" s="32"/>
      <c r="C151" s="32"/>
      <c r="D151" s="33"/>
      <c r="E151" s="33"/>
      <c r="F151" s="33"/>
      <c r="G151" s="33"/>
      <c r="K151" s="14"/>
    </row>
    <row r="152" spans="1:11" ht="14.25">
      <c r="A152" s="32"/>
      <c r="B152" s="32"/>
      <c r="C152" s="32"/>
      <c r="D152" s="33"/>
      <c r="E152" s="33"/>
      <c r="F152" s="33"/>
      <c r="G152" s="33"/>
      <c r="K152" s="14"/>
    </row>
    <row r="153" ht="12.75">
      <c r="K153" s="14"/>
    </row>
    <row r="154" spans="11:16" ht="12.75">
      <c r="K154" s="14"/>
      <c r="P154" s="36"/>
    </row>
    <row r="155" spans="1:16" ht="14.25">
      <c r="A155" s="32"/>
      <c r="B155" s="32"/>
      <c r="C155" s="32"/>
      <c r="D155" s="33"/>
      <c r="E155" s="33"/>
      <c r="F155" s="33"/>
      <c r="G155" s="33"/>
      <c r="K155" s="14"/>
      <c r="P155" s="38"/>
    </row>
    <row r="156" ht="12.75">
      <c r="K156" s="14"/>
    </row>
    <row r="157" ht="12.75">
      <c r="K157" s="14"/>
    </row>
    <row r="158" ht="12.75">
      <c r="K158" s="14"/>
    </row>
    <row r="159" ht="12.75">
      <c r="K159" s="14"/>
    </row>
    <row r="160" ht="12.75">
      <c r="K160" s="14"/>
    </row>
    <row r="161" ht="12.75">
      <c r="K161" s="14"/>
    </row>
  </sheetData>
  <sheetProtection/>
  <mergeCells count="8">
    <mergeCell ref="L5:P5"/>
    <mergeCell ref="A136:C136"/>
    <mergeCell ref="A1:K1"/>
    <mergeCell ref="A2:E2"/>
    <mergeCell ref="A3:B3"/>
    <mergeCell ref="A5:A6"/>
    <mergeCell ref="G5:J5"/>
    <mergeCell ref="B5:F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1"/>
  <rowBreaks count="2" manualBreakCount="2">
    <brk id="43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d134162</dc:creator>
  <cp:keywords/>
  <dc:description/>
  <cp:lastModifiedBy>Marcos Toyotoshi Maeda</cp:lastModifiedBy>
  <cp:lastPrinted>2022-03-31T18:16:47Z</cp:lastPrinted>
  <dcterms:created xsi:type="dcterms:W3CDTF">2008-10-06T18:05:26Z</dcterms:created>
  <dcterms:modified xsi:type="dcterms:W3CDTF">2024-03-27T12:24:42Z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-1301658190</vt:i4>
  </property>
  <property fmtid="{D5CDD505-2E9C-101B-9397-08002B2CF9AE}" pid="3" name="_EmailSubject">
    <vt:lpwstr>Projeções populacionais</vt:lpwstr>
  </property>
  <property fmtid="{D5CDD505-2E9C-101B-9397-08002B2CF9AE}" pid="4" name="_AuthorEmail">
    <vt:lpwstr>pdellomo@PREFEITURA.SP.GOV.BR</vt:lpwstr>
  </property>
  <property fmtid="{D5CDD505-2E9C-101B-9397-08002B2CF9AE}" pid="5" name="_AuthorEmailDisplayName">
    <vt:lpwstr>Paula Campos Dell'Omo</vt:lpwstr>
  </property>
  <property fmtid="{D5CDD505-2E9C-101B-9397-08002B2CF9AE}" pid="6" name="_PreviousAdHocReviewCycleID">
    <vt:i4>-373312605</vt:i4>
  </property>
  <property fmtid="{D5CDD505-2E9C-101B-9397-08002B2CF9AE}" pid="7" name="_ReviewingToolsShownOnce">
    <vt:lpwstr/>
  </property>
</Properties>
</file>