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05" windowWidth="11355" windowHeight="5850" activeTab="0"/>
  </bookViews>
  <sheets>
    <sheet name="Receita" sheetId="1" r:id="rId1"/>
  </sheets>
  <definedNames>
    <definedName name="_xlnm.Print_Area" localSheetId="0">'Receita'!$A$1:$F$13</definedName>
  </definedNames>
  <calcPr fullCalcOnLoad="1"/>
</workbook>
</file>

<file path=xl/sharedStrings.xml><?xml version="1.0" encoding="utf-8"?>
<sst xmlns="http://schemas.openxmlformats.org/spreadsheetml/2006/main" count="24" uniqueCount="23">
  <si>
    <t>Município de São Paulo</t>
  </si>
  <si>
    <t>R$ Milhares</t>
  </si>
  <si>
    <t>Fonte e Tipo de Receita</t>
  </si>
  <si>
    <t>Amortização de Empréstimos</t>
  </si>
  <si>
    <t>Alienação de Bens</t>
  </si>
  <si>
    <t>Outras Receitas de Capital</t>
  </si>
  <si>
    <t>Outras Receitas Correntes</t>
  </si>
  <si>
    <t>Receita Patrimonial</t>
  </si>
  <si>
    <t>Receita de Serviços</t>
  </si>
  <si>
    <t>Transferências Correntes</t>
  </si>
  <si>
    <t>Transferências de Capital</t>
  </si>
  <si>
    <t>Fonte: STN e SF</t>
  </si>
  <si>
    <t>2008 a 2017</t>
  </si>
  <si>
    <t>Receitas Correntes</t>
  </si>
  <si>
    <t>Receita tributária</t>
  </si>
  <si>
    <t>Receitas de Contribuições</t>
  </si>
  <si>
    <t>Receita Agropecuária</t>
  </si>
  <si>
    <t>Receita Industrial</t>
  </si>
  <si>
    <t>Receitas de Capital</t>
  </si>
  <si>
    <t>Operações de crédito</t>
  </si>
  <si>
    <t>Receita Realizada Segundo Fontes</t>
  </si>
  <si>
    <t>Elaboração: SMUL/Geoinfo</t>
  </si>
  <si>
    <t>Receitas Intra-orçamentárias (+) e            Deduções de Receitas Correntes (-)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</si>
</sst>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_(* #,##0.000_);_(* \(#,##0.000\);_(* &quot;-&quot;??_);_(@_)"/>
    <numFmt numFmtId="179" formatCode="_(* #,##0.0000_);_(* \(#,##0.0000\);_(* &quot;-&quot;??_);_(@_)"/>
    <numFmt numFmtId="180" formatCode="&quot;Ativado&quot;;&quot;Ativado&quot;;&quot;Desativado&quot;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left" indent="1"/>
    </xf>
    <xf numFmtId="43" fontId="0" fillId="24" borderId="0" xfId="52" applyFont="1" applyFill="1" applyBorder="1" applyAlignment="1">
      <alignment wrapText="1"/>
    </xf>
    <xf numFmtId="0" fontId="0" fillId="24" borderId="0" xfId="0" applyFont="1" applyFill="1" applyAlignment="1">
      <alignment/>
    </xf>
    <xf numFmtId="43" fontId="2" fillId="24" borderId="0" xfId="52" applyFont="1" applyFill="1" applyBorder="1" applyAlignment="1">
      <alignment wrapText="1"/>
    </xf>
    <xf numFmtId="0" fontId="5" fillId="24" borderId="0" xfId="0" applyFont="1" applyFill="1" applyBorder="1" applyAlignment="1">
      <alignment horizontal="left" wrapText="1"/>
    </xf>
    <xf numFmtId="43" fontId="5" fillId="24" borderId="13" xfId="52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wrapText="1"/>
    </xf>
    <xf numFmtId="4" fontId="0" fillId="24" borderId="0" xfId="0" applyNumberFormat="1" applyFill="1" applyAlignment="1">
      <alignment/>
    </xf>
    <xf numFmtId="0" fontId="0" fillId="24" borderId="0" xfId="0" applyFont="1" applyFill="1" applyBorder="1" applyAlignment="1">
      <alignment horizontal="left" indent="1"/>
    </xf>
    <xf numFmtId="0" fontId="2" fillId="24" borderId="14" xfId="0" applyFont="1" applyFill="1" applyBorder="1" applyAlignment="1">
      <alignment horizontal="left" wrapText="1"/>
    </xf>
    <xf numFmtId="43" fontId="2" fillId="24" borderId="14" xfId="52" applyFont="1" applyFill="1" applyBorder="1" applyAlignment="1">
      <alignment vertical="center" wrapText="1"/>
    </xf>
    <xf numFmtId="4" fontId="0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9.140625" style="11" customWidth="1"/>
    <col min="2" max="6" width="15.7109375" style="11" bestFit="1" customWidth="1"/>
    <col min="7" max="11" width="15.7109375" style="2" bestFit="1" customWidth="1"/>
    <col min="12" max="16384" width="9.140625" style="2" customWidth="1"/>
  </cols>
  <sheetData>
    <row r="1" spans="1:6" ht="18">
      <c r="A1" s="23" t="s">
        <v>20</v>
      </c>
      <c r="B1" s="23"/>
      <c r="C1" s="23"/>
      <c r="D1" s="23"/>
      <c r="E1" s="5"/>
      <c r="F1" s="2"/>
    </row>
    <row r="2" spans="1:6" ht="12.75">
      <c r="A2" s="23" t="s">
        <v>0</v>
      </c>
      <c r="B2" s="23"/>
      <c r="C2" s="23"/>
      <c r="D2" s="23"/>
      <c r="E2" s="2"/>
      <c r="F2" s="2"/>
    </row>
    <row r="3" spans="1:6" ht="12.75">
      <c r="A3" s="4" t="s">
        <v>12</v>
      </c>
      <c r="B3" s="4"/>
      <c r="C3" s="4"/>
      <c r="D3" s="4"/>
      <c r="E3" s="2"/>
      <c r="F3" s="2"/>
    </row>
    <row r="4" spans="1:11" ht="12.75">
      <c r="A4" s="4"/>
      <c r="B4" s="4"/>
      <c r="C4" s="4"/>
      <c r="D4" s="4"/>
      <c r="E4" s="2"/>
      <c r="F4" s="2"/>
      <c r="G4" s="3"/>
      <c r="I4" s="3"/>
      <c r="J4" s="3"/>
      <c r="K4" s="3" t="s">
        <v>1</v>
      </c>
    </row>
    <row r="5" spans="1:11" ht="12.75">
      <c r="A5" s="6" t="s">
        <v>2</v>
      </c>
      <c r="B5" s="7">
        <v>2008</v>
      </c>
      <c r="C5" s="7">
        <v>2009</v>
      </c>
      <c r="D5" s="7">
        <v>2010</v>
      </c>
      <c r="E5" s="7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>
        <v>2017</v>
      </c>
    </row>
    <row r="6" spans="1:11" s="3" customFormat="1" ht="15" customHeight="1">
      <c r="A6" s="13" t="s">
        <v>0</v>
      </c>
      <c r="B6" s="14">
        <f>23876849768.98/(1000)</f>
        <v>23876849.76898</v>
      </c>
      <c r="C6" s="14">
        <f>24863585749.6/(1000)</f>
        <v>24863585.749599997</v>
      </c>
      <c r="D6" s="14">
        <v>29983961.33108</v>
      </c>
      <c r="E6" s="14">
        <v>32086362.68325</v>
      </c>
      <c r="F6" s="14">
        <v>37285289.82015</v>
      </c>
      <c r="G6" s="14">
        <v>38462558.54794</v>
      </c>
      <c r="H6" s="14">
        <v>41345215.37436</v>
      </c>
      <c r="I6" s="14">
        <v>48102298.491739996</v>
      </c>
      <c r="J6" s="14">
        <v>47527063.233370006</v>
      </c>
      <c r="K6" s="14">
        <f>51768085786.03/(1000)</f>
        <v>51768085.78603</v>
      </c>
    </row>
    <row r="7" spans="1:11" s="1" customFormat="1" ht="15" customHeight="1">
      <c r="A7" s="15" t="s">
        <v>13</v>
      </c>
      <c r="B7" s="12">
        <f>23281544070.09/(1000)</f>
        <v>23281544.07009</v>
      </c>
      <c r="C7" s="12">
        <f>24255376106.4/(1000)</f>
        <v>24255376.1064</v>
      </c>
      <c r="D7" s="12">
        <v>27664960.370240003</v>
      </c>
      <c r="E7" s="12">
        <v>31581999.2365</v>
      </c>
      <c r="F7" s="12">
        <v>34850688.70429</v>
      </c>
      <c r="G7" s="12">
        <v>37710663.491900004</v>
      </c>
      <c r="H7" s="12">
        <v>40699086.09232</v>
      </c>
      <c r="I7" s="12">
        <v>46975994.18941</v>
      </c>
      <c r="J7" s="12">
        <v>46302379.34966</v>
      </c>
      <c r="K7" s="12">
        <f>50970741521.99/(1000)</f>
        <v>50970741.52199</v>
      </c>
    </row>
    <row r="8" spans="1:11" s="1" customFormat="1" ht="15" customHeight="1">
      <c r="A8" s="9" t="s">
        <v>14</v>
      </c>
      <c r="B8" s="10">
        <f>10232910277.25/(1000)</f>
        <v>10232910.27725</v>
      </c>
      <c r="C8" s="10">
        <f>10870197357.51/(1000)</f>
        <v>10870197.35751</v>
      </c>
      <c r="D8" s="10">
        <v>13095026.21604</v>
      </c>
      <c r="E8" s="10">
        <v>15021430.50023</v>
      </c>
      <c r="F8" s="10">
        <v>17537484.677810002</v>
      </c>
      <c r="G8" s="10">
        <v>18565985.11976</v>
      </c>
      <c r="H8" s="10">
        <v>20557297.65379</v>
      </c>
      <c r="I8" s="10">
        <v>22450543.29377</v>
      </c>
      <c r="J8" s="10">
        <v>23503877.09134</v>
      </c>
      <c r="K8" s="10">
        <f>25715190301.72/(1000)</f>
        <v>25715190.30172</v>
      </c>
    </row>
    <row r="9" spans="1:11" s="1" customFormat="1" ht="15" customHeight="1">
      <c r="A9" s="9" t="s">
        <v>15</v>
      </c>
      <c r="B9" s="10">
        <f>719527863.62/(1000)</f>
        <v>719527.86362</v>
      </c>
      <c r="C9" s="10">
        <f>777036093.8/(1000)</f>
        <v>777036.0937999999</v>
      </c>
      <c r="D9" s="10">
        <v>842334.36557</v>
      </c>
      <c r="E9" s="10">
        <v>988862.82806</v>
      </c>
      <c r="F9" s="10">
        <v>1072743.23264</v>
      </c>
      <c r="G9" s="10">
        <v>1171054.45029</v>
      </c>
      <c r="H9" s="10">
        <v>1288240.60384</v>
      </c>
      <c r="I9" s="10">
        <v>1491922.9820899998</v>
      </c>
      <c r="J9" s="10">
        <v>1813700.4718</v>
      </c>
      <c r="K9" s="10">
        <f>1816783257.25/(1000)</f>
        <v>1816783.25725</v>
      </c>
    </row>
    <row r="10" spans="1:11" s="1" customFormat="1" ht="15" customHeight="1">
      <c r="A10" s="9" t="s">
        <v>7</v>
      </c>
      <c r="B10" s="10">
        <f>639237830.33/(1000)</f>
        <v>639237.83033</v>
      </c>
      <c r="C10" s="10">
        <f>440645125.29/(1000)</f>
        <v>440645.12529</v>
      </c>
      <c r="D10" s="10">
        <v>439605.65627</v>
      </c>
      <c r="E10" s="10">
        <v>697456.65962</v>
      </c>
      <c r="F10" s="10">
        <v>670201.57035</v>
      </c>
      <c r="G10" s="10">
        <v>713664.64462</v>
      </c>
      <c r="H10" s="10">
        <v>1028312.13609</v>
      </c>
      <c r="I10" s="10">
        <v>2305315.5129899997</v>
      </c>
      <c r="J10" s="10">
        <v>1468760.68215</v>
      </c>
      <c r="K10" s="10">
        <f>988649452.03/(1000)</f>
        <v>988649.4520299999</v>
      </c>
    </row>
    <row r="11" spans="1:11" s="1" customFormat="1" ht="15" customHeight="1">
      <c r="A11" s="9" t="s">
        <v>16</v>
      </c>
      <c r="B11" s="10">
        <f>0/(1000)</f>
        <v>0</v>
      </c>
      <c r="C11" s="10">
        <f>0/(1000)</f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0/(1000)</f>
        <v>0</v>
      </c>
    </row>
    <row r="12" spans="1:11" s="1" customFormat="1" ht="15" customHeight="1">
      <c r="A12" s="9" t="s">
        <v>17</v>
      </c>
      <c r="B12" s="10">
        <f>0/(1000)</f>
        <v>0</v>
      </c>
      <c r="C12" s="10">
        <f>0/(1000)</f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0/(1000)</f>
        <v>0</v>
      </c>
    </row>
    <row r="13" spans="1:11" s="1" customFormat="1" ht="15" customHeight="1">
      <c r="A13" s="9" t="s">
        <v>8</v>
      </c>
      <c r="B13" s="10">
        <f>211128532.62/(1000)</f>
        <v>211128.53262</v>
      </c>
      <c r="C13" s="10">
        <f>215697979.91/(1000)</f>
        <v>215697.97991</v>
      </c>
      <c r="D13" s="10">
        <v>339892.01585</v>
      </c>
      <c r="E13" s="10">
        <v>410404.77651</v>
      </c>
      <c r="F13" s="10">
        <v>403520.41067</v>
      </c>
      <c r="G13" s="10">
        <v>391411.76951</v>
      </c>
      <c r="H13" s="10">
        <v>433000.70911</v>
      </c>
      <c r="I13" s="10">
        <v>554969.76513</v>
      </c>
      <c r="J13" s="10">
        <v>520580.29463</v>
      </c>
      <c r="K13" s="10">
        <f>530429746.26/(1000)</f>
        <v>530429.74626</v>
      </c>
    </row>
    <row r="14" spans="1:11" s="1" customFormat="1" ht="15" customHeight="1">
      <c r="A14" s="9" t="s">
        <v>9</v>
      </c>
      <c r="B14" s="10">
        <f>9302191356.79/(1000)</f>
        <v>9302191.35679</v>
      </c>
      <c r="C14" s="10">
        <f>10183604578.88/(1000)</f>
        <v>10183604.578879999</v>
      </c>
      <c r="D14" s="10">
        <v>11310887.972819999</v>
      </c>
      <c r="E14" s="10">
        <v>12228865.47711</v>
      </c>
      <c r="F14" s="10">
        <v>12836942.217969999</v>
      </c>
      <c r="G14" s="10">
        <v>14504028.07409</v>
      </c>
      <c r="H14" s="10">
        <v>14919739.95587</v>
      </c>
      <c r="I14" s="10">
        <v>15157186.76809</v>
      </c>
      <c r="J14" s="10">
        <v>15466564.737219999</v>
      </c>
      <c r="K14" s="10">
        <f>16065442056.4/(1000)</f>
        <v>16065442.0564</v>
      </c>
    </row>
    <row r="15" spans="1:11" s="1" customFormat="1" ht="15" customHeight="1">
      <c r="A15" s="9" t="s">
        <v>6</v>
      </c>
      <c r="B15" s="10">
        <f>2176548209.48/(1000)</f>
        <v>2176548.20948</v>
      </c>
      <c r="C15" s="10">
        <f>1768194971.01/(1000)</f>
        <v>1768194.97101</v>
      </c>
      <c r="D15" s="10">
        <v>1637214.14369</v>
      </c>
      <c r="E15" s="10">
        <v>2234978.99497</v>
      </c>
      <c r="F15" s="10">
        <v>2329796.59485</v>
      </c>
      <c r="G15" s="10">
        <v>2364519.4336300003</v>
      </c>
      <c r="H15" s="10">
        <v>2472495.03362</v>
      </c>
      <c r="I15" s="10">
        <v>5016055.86734</v>
      </c>
      <c r="J15" s="10">
        <v>3528896.07252</v>
      </c>
      <c r="K15" s="10">
        <f>5854246708.33/(1000)</f>
        <v>5854246.70833</v>
      </c>
    </row>
    <row r="16" spans="1:11" s="1" customFormat="1" ht="15" customHeight="1">
      <c r="A16" s="15" t="s">
        <v>18</v>
      </c>
      <c r="B16" s="12">
        <f>776819290.6/(1000)</f>
        <v>776819.2906000001</v>
      </c>
      <c r="C16" s="12">
        <f>948727167.6/(1000)</f>
        <v>948727.1676</v>
      </c>
      <c r="D16" s="12">
        <v>2747793.02998</v>
      </c>
      <c r="E16" s="12">
        <v>934690.31141</v>
      </c>
      <c r="F16" s="12">
        <v>2825205.3241</v>
      </c>
      <c r="G16" s="12">
        <v>1326711.2637</v>
      </c>
      <c r="H16" s="12">
        <v>1041786.72428</v>
      </c>
      <c r="I16" s="12">
        <v>1273730.27221</v>
      </c>
      <c r="J16" s="12">
        <v>1357503.07335</v>
      </c>
      <c r="K16" s="12">
        <f>1085864721.31/(1000)</f>
        <v>1085864.72131</v>
      </c>
    </row>
    <row r="17" spans="1:11" s="1" customFormat="1" ht="15" customHeight="1">
      <c r="A17" s="9" t="s">
        <v>19</v>
      </c>
      <c r="B17" s="10">
        <f>10829331.6/(1000)</f>
        <v>10829.3316</v>
      </c>
      <c r="C17" s="10">
        <f>17827359.63/(1000)</f>
        <v>17827.35963</v>
      </c>
      <c r="D17" s="10">
        <v>19786.06273</v>
      </c>
      <c r="E17" s="10">
        <v>28771.67951</v>
      </c>
      <c r="F17" s="10">
        <v>94795.7686</v>
      </c>
      <c r="G17" s="10">
        <v>0</v>
      </c>
      <c r="H17" s="10">
        <v>5500</v>
      </c>
      <c r="I17" s="10">
        <v>19285.779710000003</v>
      </c>
      <c r="J17" s="10">
        <v>69310.73036</v>
      </c>
      <c r="K17" s="10">
        <f>44420661.72/(1000)</f>
        <v>44420.66172</v>
      </c>
    </row>
    <row r="18" spans="1:11" s="1" customFormat="1" ht="15" customHeight="1">
      <c r="A18" s="9" t="s">
        <v>4</v>
      </c>
      <c r="B18" s="10">
        <f>2971993.84/(1000)</f>
        <v>2971.9938399999996</v>
      </c>
      <c r="C18" s="10">
        <f>5163545.05/(1000)</f>
        <v>5163.54505</v>
      </c>
      <c r="D18" s="10">
        <v>727254.13037</v>
      </c>
      <c r="E18" s="10">
        <v>12096.043210000002</v>
      </c>
      <c r="F18" s="10">
        <v>1699841.14276</v>
      </c>
      <c r="G18" s="10">
        <v>11630.22036</v>
      </c>
      <c r="H18" s="10">
        <v>25174.212489999998</v>
      </c>
      <c r="I18" s="10">
        <v>80815.55889</v>
      </c>
      <c r="J18" s="10">
        <v>9517.812380000001</v>
      </c>
      <c r="K18" s="10">
        <f>22992733.79/(1000)</f>
        <v>22992.73379</v>
      </c>
    </row>
    <row r="19" spans="1:11" s="1" customFormat="1" ht="15" customHeight="1">
      <c r="A19" s="19" t="s">
        <v>3</v>
      </c>
      <c r="B19" s="10">
        <f>10430171.77/(1000)</f>
        <v>10430.171769999999</v>
      </c>
      <c r="C19" s="10">
        <f>10773826.22/(1000)</f>
        <v>10773.82622</v>
      </c>
      <c r="D19" s="10">
        <v>11822.52848</v>
      </c>
      <c r="E19" s="10">
        <v>13260.24742</v>
      </c>
      <c r="F19" s="10">
        <v>21502.597579999998</v>
      </c>
      <c r="G19" s="10">
        <v>25241.62456</v>
      </c>
      <c r="H19" s="10">
        <v>23314.97543</v>
      </c>
      <c r="I19" s="10">
        <v>18603.49234</v>
      </c>
      <c r="J19" s="10">
        <v>20852.75762</v>
      </c>
      <c r="K19" s="10">
        <f>22320251.23/(1000)</f>
        <v>22320.25123</v>
      </c>
    </row>
    <row r="20" spans="1:11" s="1" customFormat="1" ht="15" customHeight="1">
      <c r="A20" s="19" t="s">
        <v>10</v>
      </c>
      <c r="B20" s="10">
        <f>297679555.99/(1000)</f>
        <v>297679.55599</v>
      </c>
      <c r="C20" s="10">
        <f>377778411.83/(1000)</f>
        <v>377778.41183</v>
      </c>
      <c r="D20" s="10">
        <v>348682.17717000004</v>
      </c>
      <c r="E20" s="10">
        <v>447192.43487</v>
      </c>
      <c r="F20" s="10">
        <v>496755.25908</v>
      </c>
      <c r="G20" s="10">
        <v>539326.5414</v>
      </c>
      <c r="H20" s="10">
        <v>651358.30449</v>
      </c>
      <c r="I20" s="10">
        <v>603265.4524</v>
      </c>
      <c r="J20" s="10">
        <v>806997.11723</v>
      </c>
      <c r="K20" s="10">
        <f>642087073.96/(1000)</f>
        <v>642087.0739600001</v>
      </c>
    </row>
    <row r="21" spans="1:11" s="1" customFormat="1" ht="15" customHeight="1">
      <c r="A21" s="19" t="s">
        <v>5</v>
      </c>
      <c r="B21" s="10">
        <f>454908237.4/(1000)</f>
        <v>454908.2374</v>
      </c>
      <c r="C21" s="10">
        <f>537184024.87/(1000)</f>
        <v>537184.02487</v>
      </c>
      <c r="D21" s="10">
        <v>1640248.13123</v>
      </c>
      <c r="E21" s="10">
        <v>433369.9064</v>
      </c>
      <c r="F21" s="10">
        <v>512310.55608</v>
      </c>
      <c r="G21" s="10">
        <v>750512.87738</v>
      </c>
      <c r="H21" s="10">
        <v>336439.23187</v>
      </c>
      <c r="I21" s="10">
        <v>551759.98887</v>
      </c>
      <c r="J21" s="10">
        <v>450824.65576</v>
      </c>
      <c r="K21" s="10">
        <f>354044000.61/(1000)</f>
        <v>354044.00061</v>
      </c>
    </row>
    <row r="22" spans="1:11" s="1" customFormat="1" ht="28.5" customHeight="1">
      <c r="A22" s="20" t="s">
        <v>22</v>
      </c>
      <c r="B22" s="21">
        <f>-181513591.71/(1000)</f>
        <v>-181513.59171000004</v>
      </c>
      <c r="C22" s="21">
        <f>-340517524.4/(1000)</f>
        <v>-340517.5244</v>
      </c>
      <c r="D22" s="21">
        <v>-428792.06914000213</v>
      </c>
      <c r="E22" s="21">
        <v>-430326.86465999985</v>
      </c>
      <c r="F22" s="21">
        <v>-390604.2082399996</v>
      </c>
      <c r="G22" s="21">
        <v>-574816.2076600036</v>
      </c>
      <c r="H22" s="21">
        <v>-395657.44224</v>
      </c>
      <c r="I22" s="21">
        <v>-147425.96988000534</v>
      </c>
      <c r="J22" s="21">
        <v>-132819.18963999557</v>
      </c>
      <c r="K22" s="21">
        <f>-288520457.27/(1000)</f>
        <v>-288520.45726999996</v>
      </c>
    </row>
    <row r="23" spans="1:10" s="1" customFormat="1" ht="15" customHeight="1">
      <c r="A23" s="24" t="s">
        <v>11</v>
      </c>
      <c r="B23" s="24"/>
      <c r="C23" s="24"/>
      <c r="D23" s="24"/>
      <c r="E23" s="24"/>
      <c r="F23" s="24"/>
      <c r="I23" s="12"/>
      <c r="J23" s="12"/>
    </row>
    <row r="24" spans="1:10" s="1" customFormat="1" ht="12.75">
      <c r="A24" s="24" t="s">
        <v>21</v>
      </c>
      <c r="B24" s="24"/>
      <c r="C24" s="16"/>
      <c r="D24" s="16"/>
      <c r="E24" s="16"/>
      <c r="F24" s="16"/>
      <c r="G24" s="17"/>
      <c r="I24" s="12"/>
      <c r="J24" s="12"/>
    </row>
    <row r="25" s="1" customFormat="1" ht="12.75">
      <c r="G25" s="18"/>
    </row>
    <row r="26" ht="12.75">
      <c r="F26" s="2"/>
    </row>
    <row r="27" spans="4:6" ht="12.75">
      <c r="D27" s="22"/>
      <c r="F27" s="2"/>
    </row>
    <row r="28" spans="4:6" ht="12.75">
      <c r="D28" s="22"/>
      <c r="F28" s="2"/>
    </row>
    <row r="29" spans="4:6" ht="12.75">
      <c r="D29" s="22"/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sheetProtection/>
  <mergeCells count="4">
    <mergeCell ref="A1:D1"/>
    <mergeCell ref="A2:D2"/>
    <mergeCell ref="A23:F23"/>
    <mergeCell ref="A24:B24"/>
  </mergeCells>
  <printOptions/>
  <pageMargins left="0.75" right="0.75" top="1" bottom="1" header="0.492125985" footer="0.492125985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Benedito de Freitas</dc:creator>
  <cp:keywords/>
  <dc:description/>
  <cp:lastModifiedBy>d646506</cp:lastModifiedBy>
  <dcterms:created xsi:type="dcterms:W3CDTF">2008-01-16T15:00:51Z</dcterms:created>
  <dcterms:modified xsi:type="dcterms:W3CDTF">2018-04-25T18:53:03Z</dcterms:modified>
  <cp:category/>
  <cp:version/>
  <cp:contentType/>
  <cp:contentStatus/>
</cp:coreProperties>
</file>