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<sst xmlns="http://schemas.openxmlformats.org/spreadsheetml/2006/main" count="114" uniqueCount="112">
  <si>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</si>
  <si>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</si>
  <si>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</si>
  <si>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</si>
  <si>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</si>
  <si>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</si>
  <si>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</si>
  <si>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</si>
  <si>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</si>
  <si>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</si>
  <si>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</si>
  <si>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</si>
  <si>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</si>
  <si>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</si>
  <si>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</si>
  <si>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</si>
  <si>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</si>
  <si>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</si>
  <si>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</si>
  <si>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</si>
  <si>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</si>
  <si>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</si>
  <si>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</si>
  <si>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</si>
  <si>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</si>
  <si>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</si>
  <si>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</si>
  <si>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</si>
  <si>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</si>
  <si>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</si>
  <si>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</si>
  <si>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</si>
  <si>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</si>
  <si>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</si>
  <si>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</si>
  <si>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</si>
  <si>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</si>
  <si>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</si>
  <si>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</si>
  <si>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</si>
  <si>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</si>
  <si>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</si>
  <si>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</si>
  <si>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</si>
  <si>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</si>
  <si>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</si>
  <si>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</si>
  <si>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</si>
  <si>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</si>
  <si>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</si>
  <si>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</si>
  <si>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</si>
  <si>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</si>
  <si>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</si>
  <si>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</si>
  <si>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</si>
  <si>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</si>
  <si>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</si>
  <si>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</si>
  <si>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</si>
  <si>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</si>
  <si>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</si>
  <si>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</si>
  <si>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</si>
  <si>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</si>
  <si>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</si>
  <si>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</si>
  <si>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</si>
  <si>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</si>
  <si>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</si>
  <si>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</si>
  <si>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</si>
  <si>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</si>
  <si>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</si>
  <si>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</si>
  <si>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</si>
  <si>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</si>
  <si>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</si>
  <si>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</si>
  <si>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</si>
  <si>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</si>
  <si>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</si>
  <si>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</si>
  <si>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</si>
  <si>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</si>
  <si>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</si>
  <si>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</si>
  <si>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</si>
  <si>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</si>
  <si>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</si>
  <si>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</si>
  <si>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</si>
  <si>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</si>
  <si>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</si>
  <si>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</si>
  <si>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</si>
  <si>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</si>
  <si>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</si>
  <si>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</si>
  <si>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</si>
  <si>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</si>
  <si>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</si>
  <si>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</si>
  <si>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</si>
  <si>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</si>
  <si>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</si>
  <si>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</si>
  <si>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</si>
  <si>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</si>
  <si>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29/05/18 - VENCIMENTO 06/06/18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</si>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</sst>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492657</v>
      </c>
      <c r="C7" s="10">
        <f>C8+C20+C24</f>
        <v>351919</v>
      </c>
      <c r="D7" s="10">
        <f>D8+D20+D24</f>
        <v>404706</v>
      </c>
      <c r="E7" s="10">
        <f>E8+E20+E24</f>
        <v>67912</v>
      </c>
      <c r="F7" s="10">
        <f aca="true" t="shared" si="0" ref="F7:N7">F8+F20+F24</f>
        <v>349863</v>
      </c>
      <c r="G7" s="10">
        <f t="shared" si="0"/>
        <v>554371</v>
      </c>
      <c r="H7" s="10">
        <f>H8+H20+H24</f>
        <v>382113</v>
      </c>
      <c r="I7" s="10">
        <f>I8+I20+I24</f>
        <v>106566</v>
      </c>
      <c r="J7" s="10">
        <f>J8+J20+J24</f>
        <v>411536</v>
      </c>
      <c r="K7" s="10">
        <f>K8+K20+K24</f>
        <v>327880</v>
      </c>
      <c r="L7" s="10">
        <f>L8+L20+L24</f>
        <v>369702</v>
      </c>
      <c r="M7" s="10">
        <f t="shared" si="0"/>
        <v>158542</v>
      </c>
      <c r="N7" s="10">
        <f t="shared" si="0"/>
        <v>80249</v>
      </c>
      <c r="O7" s="10">
        <f>+O8+O20+O24</f>
        <v>4058016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224119</v>
      </c>
      <c r="C8" s="12">
        <f>+C9+C12+C16</f>
        <v>170046</v>
      </c>
      <c r="D8" s="12">
        <f>+D9+D12+D16</f>
        <v>209109</v>
      </c>
      <c r="E8" s="12">
        <f>+E9+E12+E16</f>
        <v>31580</v>
      </c>
      <c r="F8" s="12">
        <f aca="true" t="shared" si="1" ref="F8:N8">+F9+F12+F16</f>
        <v>171946</v>
      </c>
      <c r="G8" s="12">
        <f t="shared" si="1"/>
        <v>275307</v>
      </c>
      <c r="H8" s="12">
        <f>+H9+H12+H16</f>
        <v>183374</v>
      </c>
      <c r="I8" s="12">
        <f>+I9+I12+I16</f>
        <v>53094</v>
      </c>
      <c r="J8" s="12">
        <f>+J9+J12+J16</f>
        <v>201361</v>
      </c>
      <c r="K8" s="12">
        <f>+K9+K12+K16</f>
        <v>161471</v>
      </c>
      <c r="L8" s="12">
        <f>+L9+L12+L16</f>
        <v>169855</v>
      </c>
      <c r="M8" s="12">
        <f t="shared" si="1"/>
        <v>83626</v>
      </c>
      <c r="N8" s="12">
        <f t="shared" si="1"/>
        <v>43413</v>
      </c>
      <c r="O8" s="12">
        <f>SUM(B8:N8)</f>
        <v>1978301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22938</v>
      </c>
      <c r="C9" s="14">
        <v>22702</v>
      </c>
      <c r="D9" s="14">
        <v>17400</v>
      </c>
      <c r="E9" s="14">
        <v>3007</v>
      </c>
      <c r="F9" s="14">
        <v>16089</v>
      </c>
      <c r="G9" s="14">
        <v>28861</v>
      </c>
      <c r="H9" s="14">
        <v>25065</v>
      </c>
      <c r="I9" s="14">
        <v>7348</v>
      </c>
      <c r="J9" s="14">
        <v>13770</v>
      </c>
      <c r="K9" s="14">
        <v>20417</v>
      </c>
      <c r="L9" s="14">
        <v>14331</v>
      </c>
      <c r="M9" s="14">
        <v>10045</v>
      </c>
      <c r="N9" s="14">
        <v>5632</v>
      </c>
      <c r="O9" s="12">
        <f aca="true" t="shared" si="2" ref="O9:O19">SUM(B9:N9)</f>
        <v>207605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22938</v>
      </c>
      <c r="C10" s="14">
        <f>+C9-C11</f>
        <v>22702</v>
      </c>
      <c r="D10" s="14">
        <f>+D9-D11</f>
        <v>17400</v>
      </c>
      <c r="E10" s="14">
        <f>+E9-E11</f>
        <v>3007</v>
      </c>
      <c r="F10" s="14">
        <f aca="true" t="shared" si="3" ref="F10:N10">+F9-F11</f>
        <v>16089</v>
      </c>
      <c r="G10" s="14">
        <f t="shared" si="3"/>
        <v>28861</v>
      </c>
      <c r="H10" s="14">
        <f>+H9-H11</f>
        <v>25065</v>
      </c>
      <c r="I10" s="14">
        <f>+I9-I11</f>
        <v>7348</v>
      </c>
      <c r="J10" s="14">
        <f>+J9-J11</f>
        <v>13770</v>
      </c>
      <c r="K10" s="14">
        <f>+K9-K11</f>
        <v>20417</v>
      </c>
      <c r="L10" s="14">
        <f>+L9-L11</f>
        <v>14331</v>
      </c>
      <c r="M10" s="14">
        <f t="shared" si="3"/>
        <v>10045</v>
      </c>
      <c r="N10" s="14">
        <f t="shared" si="3"/>
        <v>5632</v>
      </c>
      <c r="O10" s="12">
        <f t="shared" si="2"/>
        <v>207605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191562</v>
      </c>
      <c r="C12" s="14">
        <f>C13+C14+C15</f>
        <v>140175</v>
      </c>
      <c r="D12" s="14">
        <f>D13+D14+D15</f>
        <v>183536</v>
      </c>
      <c r="E12" s="14">
        <f>E13+E14+E15</f>
        <v>27298</v>
      </c>
      <c r="F12" s="14">
        <f aca="true" t="shared" si="4" ref="F12:N12">F13+F14+F15</f>
        <v>148215</v>
      </c>
      <c r="G12" s="14">
        <f t="shared" si="4"/>
        <v>233388</v>
      </c>
      <c r="H12" s="14">
        <f>H13+H14+H15</f>
        <v>150767</v>
      </c>
      <c r="I12" s="14">
        <f>I13+I14+I15</f>
        <v>43592</v>
      </c>
      <c r="J12" s="14">
        <f>J13+J14+J15</f>
        <v>177501</v>
      </c>
      <c r="K12" s="14">
        <f>K13+K14+K15</f>
        <v>134134</v>
      </c>
      <c r="L12" s="14">
        <f>L13+L14+L15</f>
        <v>146847</v>
      </c>
      <c r="M12" s="14">
        <f t="shared" si="4"/>
        <v>70074</v>
      </c>
      <c r="N12" s="14">
        <f t="shared" si="4"/>
        <v>36297</v>
      </c>
      <c r="O12" s="12">
        <f t="shared" si="2"/>
        <v>1683386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97921</v>
      </c>
      <c r="C13" s="14">
        <v>72492</v>
      </c>
      <c r="D13" s="14">
        <v>90959</v>
      </c>
      <c r="E13" s="14">
        <v>13929</v>
      </c>
      <c r="F13" s="14">
        <v>74330</v>
      </c>
      <c r="G13" s="14">
        <v>118028</v>
      </c>
      <c r="H13" s="14">
        <v>79389</v>
      </c>
      <c r="I13" s="14">
        <v>23388</v>
      </c>
      <c r="J13" s="14">
        <v>91107</v>
      </c>
      <c r="K13" s="14">
        <v>67205</v>
      </c>
      <c r="L13" s="14">
        <v>72867</v>
      </c>
      <c r="M13" s="14">
        <v>34277</v>
      </c>
      <c r="N13" s="14">
        <v>17233</v>
      </c>
      <c r="O13" s="12">
        <f t="shared" si="2"/>
        <v>853125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89289</v>
      </c>
      <c r="C14" s="14">
        <v>62710</v>
      </c>
      <c r="D14" s="14">
        <v>89364</v>
      </c>
      <c r="E14" s="14">
        <v>12592</v>
      </c>
      <c r="F14" s="14">
        <v>70175</v>
      </c>
      <c r="G14" s="14">
        <v>107012</v>
      </c>
      <c r="H14" s="14">
        <v>67037</v>
      </c>
      <c r="I14" s="14">
        <v>18955</v>
      </c>
      <c r="J14" s="14">
        <v>82951</v>
      </c>
      <c r="K14" s="14">
        <v>63027</v>
      </c>
      <c r="L14" s="14">
        <v>70838</v>
      </c>
      <c r="M14" s="14">
        <v>34061</v>
      </c>
      <c r="N14" s="14">
        <v>18256</v>
      </c>
      <c r="O14" s="12">
        <f t="shared" si="2"/>
        <v>786267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4352</v>
      </c>
      <c r="C15" s="14">
        <v>4973</v>
      </c>
      <c r="D15" s="14">
        <v>3213</v>
      </c>
      <c r="E15" s="14">
        <v>777</v>
      </c>
      <c r="F15" s="14">
        <v>3710</v>
      </c>
      <c r="G15" s="14">
        <v>8348</v>
      </c>
      <c r="H15" s="14">
        <v>4341</v>
      </c>
      <c r="I15" s="14">
        <v>1249</v>
      </c>
      <c r="J15" s="14">
        <v>3443</v>
      </c>
      <c r="K15" s="14">
        <v>3902</v>
      </c>
      <c r="L15" s="14">
        <v>3142</v>
      </c>
      <c r="M15" s="14">
        <v>1736</v>
      </c>
      <c r="N15" s="14">
        <v>808</v>
      </c>
      <c r="O15" s="12">
        <f t="shared" si="2"/>
        <v>43994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9619</v>
      </c>
      <c r="C16" s="14">
        <f>C17+C18+C19</f>
        <v>7169</v>
      </c>
      <c r="D16" s="14">
        <f>D17+D18+D19</f>
        <v>8173</v>
      </c>
      <c r="E16" s="14">
        <f>E17+E18+E19</f>
        <v>1275</v>
      </c>
      <c r="F16" s="14">
        <f aca="true" t="shared" si="5" ref="F16:N16">F17+F18+F19</f>
        <v>7642</v>
      </c>
      <c r="G16" s="14">
        <f t="shared" si="5"/>
        <v>13058</v>
      </c>
      <c r="H16" s="14">
        <f>H17+H18+H19</f>
        <v>7542</v>
      </c>
      <c r="I16" s="14">
        <f>I17+I18+I19</f>
        <v>2154</v>
      </c>
      <c r="J16" s="14">
        <f>J17+J18+J19</f>
        <v>10090</v>
      </c>
      <c r="K16" s="14">
        <f>K17+K18+K19</f>
        <v>6920</v>
      </c>
      <c r="L16" s="14">
        <f>L17+L18+L19</f>
        <v>8677</v>
      </c>
      <c r="M16" s="14">
        <f t="shared" si="5"/>
        <v>3507</v>
      </c>
      <c r="N16" s="14">
        <f t="shared" si="5"/>
        <v>1484</v>
      </c>
      <c r="O16" s="12">
        <f t="shared" si="2"/>
        <v>87310</v>
      </c>
    </row>
    <row r="17" spans="1:26" ht="18.75" customHeight="1">
      <c r="A17" s="15" t="s">
        <v>16</v>
      </c>
      <c r="B17" s="14">
        <v>9542</v>
      </c>
      <c r="C17" s="14">
        <v>7129</v>
      </c>
      <c r="D17" s="14">
        <v>8115</v>
      </c>
      <c r="E17" s="14">
        <v>1258</v>
      </c>
      <c r="F17" s="14">
        <v>7582</v>
      </c>
      <c r="G17" s="14">
        <v>12954</v>
      </c>
      <c r="H17" s="14">
        <v>7489</v>
      </c>
      <c r="I17" s="14">
        <v>2143</v>
      </c>
      <c r="J17" s="14">
        <v>10019</v>
      </c>
      <c r="K17" s="14">
        <v>6863</v>
      </c>
      <c r="L17" s="14">
        <v>8591</v>
      </c>
      <c r="M17" s="14">
        <v>3465</v>
      </c>
      <c r="N17" s="14">
        <v>1462</v>
      </c>
      <c r="O17" s="12">
        <f t="shared" si="2"/>
        <v>86612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64</v>
      </c>
      <c r="C18" s="14">
        <v>34</v>
      </c>
      <c r="D18" s="14">
        <v>54</v>
      </c>
      <c r="E18" s="14">
        <v>16</v>
      </c>
      <c r="F18" s="14">
        <v>49</v>
      </c>
      <c r="G18" s="14">
        <v>88</v>
      </c>
      <c r="H18" s="14">
        <v>48</v>
      </c>
      <c r="I18" s="14">
        <v>9</v>
      </c>
      <c r="J18" s="14">
        <v>58</v>
      </c>
      <c r="K18" s="14">
        <v>48</v>
      </c>
      <c r="L18" s="14">
        <v>73</v>
      </c>
      <c r="M18" s="14">
        <v>32</v>
      </c>
      <c r="N18" s="14">
        <v>18</v>
      </c>
      <c r="O18" s="12">
        <f t="shared" si="2"/>
        <v>591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6</v>
      </c>
      <c r="D19" s="14">
        <v>4</v>
      </c>
      <c r="E19" s="14">
        <v>1</v>
      </c>
      <c r="F19" s="14">
        <v>11</v>
      </c>
      <c r="G19" s="14">
        <v>16</v>
      </c>
      <c r="H19" s="14">
        <v>5</v>
      </c>
      <c r="I19" s="14">
        <v>2</v>
      </c>
      <c r="J19" s="14">
        <v>13</v>
      </c>
      <c r="K19" s="14">
        <v>9</v>
      </c>
      <c r="L19" s="14">
        <v>13</v>
      </c>
      <c r="M19" s="14">
        <v>10</v>
      </c>
      <c r="N19" s="14">
        <v>4</v>
      </c>
      <c r="O19" s="12">
        <f t="shared" si="2"/>
        <v>107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136961</v>
      </c>
      <c r="C20" s="18">
        <f>C21+C22+C23</f>
        <v>83807</v>
      </c>
      <c r="D20" s="18">
        <f>D21+D22+D23</f>
        <v>87697</v>
      </c>
      <c r="E20" s="18">
        <f>E21+E22+E23</f>
        <v>15120</v>
      </c>
      <c r="F20" s="18">
        <f aca="true" t="shared" si="6" ref="F20:N20">F21+F22+F23</f>
        <v>80029</v>
      </c>
      <c r="G20" s="18">
        <f t="shared" si="6"/>
        <v>124038</v>
      </c>
      <c r="H20" s="18">
        <f>H21+H22+H23</f>
        <v>98847</v>
      </c>
      <c r="I20" s="18">
        <f>I21+I22+I23</f>
        <v>26478</v>
      </c>
      <c r="J20" s="18">
        <f>J21+J22+J23</f>
        <v>108354</v>
      </c>
      <c r="K20" s="18">
        <f>K21+K22+K23</f>
        <v>80840</v>
      </c>
      <c r="L20" s="18">
        <f>L21+L22+L23</f>
        <v>112245</v>
      </c>
      <c r="M20" s="18">
        <f t="shared" si="6"/>
        <v>44721</v>
      </c>
      <c r="N20" s="18">
        <f t="shared" si="6"/>
        <v>22188</v>
      </c>
      <c r="O20" s="12">
        <f aca="true" t="shared" si="7" ref="O20:O26">SUM(B20:N20)</f>
        <v>1021325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75221</v>
      </c>
      <c r="C21" s="14">
        <v>49246</v>
      </c>
      <c r="D21" s="14">
        <v>48699</v>
      </c>
      <c r="E21" s="14">
        <v>8707</v>
      </c>
      <c r="F21" s="14">
        <v>45167</v>
      </c>
      <c r="G21" s="14">
        <v>71211</v>
      </c>
      <c r="H21" s="14">
        <v>58314</v>
      </c>
      <c r="I21" s="14">
        <v>15921</v>
      </c>
      <c r="J21" s="14">
        <v>61379</v>
      </c>
      <c r="K21" s="14">
        <v>44816</v>
      </c>
      <c r="L21" s="14">
        <v>60431</v>
      </c>
      <c r="M21" s="14">
        <v>24311</v>
      </c>
      <c r="N21" s="14">
        <v>11823</v>
      </c>
      <c r="O21" s="12">
        <f t="shared" si="7"/>
        <v>575246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59465</v>
      </c>
      <c r="C22" s="14">
        <v>32683</v>
      </c>
      <c r="D22" s="14">
        <v>37836</v>
      </c>
      <c r="E22" s="14">
        <v>6094</v>
      </c>
      <c r="F22" s="14">
        <v>33411</v>
      </c>
      <c r="G22" s="14">
        <v>49872</v>
      </c>
      <c r="H22" s="14">
        <v>38800</v>
      </c>
      <c r="I22" s="14">
        <v>10085</v>
      </c>
      <c r="J22" s="14">
        <v>45289</v>
      </c>
      <c r="K22" s="14">
        <v>34395</v>
      </c>
      <c r="L22" s="14">
        <v>50140</v>
      </c>
      <c r="M22" s="14">
        <v>19561</v>
      </c>
      <c r="N22" s="14">
        <v>9995</v>
      </c>
      <c r="O22" s="12">
        <f t="shared" si="7"/>
        <v>427626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2275</v>
      </c>
      <c r="C23" s="14">
        <v>1878</v>
      </c>
      <c r="D23" s="14">
        <v>1162</v>
      </c>
      <c r="E23" s="14">
        <v>319</v>
      </c>
      <c r="F23" s="14">
        <v>1451</v>
      </c>
      <c r="G23" s="14">
        <v>2955</v>
      </c>
      <c r="H23" s="14">
        <v>1733</v>
      </c>
      <c r="I23" s="14">
        <v>472</v>
      </c>
      <c r="J23" s="14">
        <v>1686</v>
      </c>
      <c r="K23" s="14">
        <v>1629</v>
      </c>
      <c r="L23" s="14">
        <v>1674</v>
      </c>
      <c r="M23" s="14">
        <v>849</v>
      </c>
      <c r="N23" s="14">
        <v>370</v>
      </c>
      <c r="O23" s="12">
        <f t="shared" si="7"/>
        <v>18453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131577</v>
      </c>
      <c r="C24" s="14">
        <f>C25+C26</f>
        <v>98066</v>
      </c>
      <c r="D24" s="14">
        <f>D25+D26</f>
        <v>107900</v>
      </c>
      <c r="E24" s="14">
        <f>E25+E26</f>
        <v>21212</v>
      </c>
      <c r="F24" s="14">
        <f aca="true" t="shared" si="8" ref="F24:N24">F25+F26</f>
        <v>97888</v>
      </c>
      <c r="G24" s="14">
        <f t="shared" si="8"/>
        <v>155026</v>
      </c>
      <c r="H24" s="14">
        <f>H25+H26</f>
        <v>99892</v>
      </c>
      <c r="I24" s="14">
        <f>I25+I26</f>
        <v>26994</v>
      </c>
      <c r="J24" s="14">
        <f>J25+J26</f>
        <v>101821</v>
      </c>
      <c r="K24" s="14">
        <f>K25+K26</f>
        <v>85569</v>
      </c>
      <c r="L24" s="14">
        <f>L25+L26</f>
        <v>87602</v>
      </c>
      <c r="M24" s="14">
        <f t="shared" si="8"/>
        <v>30195</v>
      </c>
      <c r="N24" s="14">
        <f t="shared" si="8"/>
        <v>14648</v>
      </c>
      <c r="O24" s="12">
        <f t="shared" si="7"/>
        <v>1058390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73624</v>
      </c>
      <c r="C25" s="14">
        <v>62038</v>
      </c>
      <c r="D25" s="14">
        <v>63979</v>
      </c>
      <c r="E25" s="14">
        <v>13914</v>
      </c>
      <c r="F25" s="14">
        <v>61534</v>
      </c>
      <c r="G25" s="14">
        <v>101214</v>
      </c>
      <c r="H25" s="14">
        <v>65322</v>
      </c>
      <c r="I25" s="14">
        <v>18434</v>
      </c>
      <c r="J25" s="14">
        <v>56017</v>
      </c>
      <c r="K25" s="14">
        <v>52555</v>
      </c>
      <c r="L25" s="14">
        <v>49575</v>
      </c>
      <c r="M25" s="14">
        <v>17431</v>
      </c>
      <c r="N25" s="14">
        <v>7745</v>
      </c>
      <c r="O25" s="12">
        <f t="shared" si="7"/>
        <v>643382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57953</v>
      </c>
      <c r="C26" s="14">
        <v>36028</v>
      </c>
      <c r="D26" s="14">
        <v>43921</v>
      </c>
      <c r="E26" s="14">
        <v>7298</v>
      </c>
      <c r="F26" s="14">
        <v>36354</v>
      </c>
      <c r="G26" s="14">
        <v>53812</v>
      </c>
      <c r="H26" s="14">
        <v>34570</v>
      </c>
      <c r="I26" s="14">
        <v>8560</v>
      </c>
      <c r="J26" s="14">
        <v>45804</v>
      </c>
      <c r="K26" s="14">
        <v>33014</v>
      </c>
      <c r="L26" s="14">
        <v>38027</v>
      </c>
      <c r="M26" s="14">
        <v>12764</v>
      </c>
      <c r="N26" s="14">
        <v>6903</v>
      </c>
      <c r="O26" s="12">
        <f t="shared" si="7"/>
        <v>415008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1038113.72260722</v>
      </c>
      <c r="C36" s="58">
        <f aca="true" t="shared" si="11" ref="C36:N36">C37+C38+C39+C40</f>
        <v>778128.7590295001</v>
      </c>
      <c r="D36" s="58">
        <f t="shared" si="11"/>
        <v>766103.8611353001</v>
      </c>
      <c r="E36" s="58">
        <f t="shared" si="11"/>
        <v>188186.5175808</v>
      </c>
      <c r="F36" s="58">
        <f t="shared" si="11"/>
        <v>765929.9804391499</v>
      </c>
      <c r="G36" s="58">
        <f t="shared" si="11"/>
        <v>963481.9008000001</v>
      </c>
      <c r="H36" s="58">
        <f t="shared" si="11"/>
        <v>802492.7463</v>
      </c>
      <c r="I36" s="58">
        <f>I37+I38+I39+I40</f>
        <v>227928.1695132</v>
      </c>
      <c r="J36" s="58">
        <f>J37+J38+J39+J40</f>
        <v>854111.9049247999</v>
      </c>
      <c r="K36" s="58">
        <f>K37+K38+K39+K40</f>
        <v>804392.836284</v>
      </c>
      <c r="L36" s="58">
        <f>L37+L38+L39+L40</f>
        <v>862970.11417152</v>
      </c>
      <c r="M36" s="58">
        <f t="shared" si="11"/>
        <v>464149.94517506</v>
      </c>
      <c r="N36" s="58">
        <f t="shared" si="11"/>
        <v>202914.27246144</v>
      </c>
      <c r="O36" s="58">
        <f>O37+O38+O39+O40</f>
        <v>8718904.73042199</v>
      </c>
    </row>
    <row r="37" spans="1:15" ht="18.75" customHeight="1">
      <c r="A37" s="55" t="s">
        <v>50</v>
      </c>
      <c r="B37" s="52">
        <f aca="true" t="shared" si="12" ref="B37:N37">B29*B7</f>
        <v>1033249.5261000001</v>
      </c>
      <c r="C37" s="52">
        <f t="shared" si="12"/>
        <v>774362.5676000001</v>
      </c>
      <c r="D37" s="52">
        <f t="shared" si="12"/>
        <v>756071.7492000001</v>
      </c>
      <c r="E37" s="52">
        <f t="shared" si="12"/>
        <v>187966.83359999998</v>
      </c>
      <c r="F37" s="52">
        <f t="shared" si="12"/>
        <v>763156.1619</v>
      </c>
      <c r="G37" s="52">
        <f t="shared" si="12"/>
        <v>959006.3929</v>
      </c>
      <c r="H37" s="52">
        <f t="shared" si="12"/>
        <v>798883.6491</v>
      </c>
      <c r="I37" s="52">
        <f>I29*I7</f>
        <v>227870.0778</v>
      </c>
      <c r="J37" s="52">
        <f>J29*J7</f>
        <v>845294.9439999999</v>
      </c>
      <c r="K37" s="52">
        <f>K29*K7</f>
        <v>790649.832</v>
      </c>
      <c r="L37" s="52">
        <f>L29*L7</f>
        <v>854085.5604</v>
      </c>
      <c r="M37" s="52">
        <f t="shared" si="12"/>
        <v>460009.613</v>
      </c>
      <c r="N37" s="52">
        <f t="shared" si="12"/>
        <v>201770.0607</v>
      </c>
      <c r="O37" s="54">
        <f>SUM(B37:N37)</f>
        <v>8652376.9683</v>
      </c>
    </row>
    <row r="38" spans="1:15" ht="18.75" customHeight="1">
      <c r="A38" s="55" t="s">
        <v>51</v>
      </c>
      <c r="B38" s="52">
        <f aca="true" t="shared" si="13" ref="B38:N38">B30*B7</f>
        <v>-3051.78349278</v>
      </c>
      <c r="C38" s="52">
        <f t="shared" si="13"/>
        <v>-2065.5885705</v>
      </c>
      <c r="D38" s="52">
        <f t="shared" si="13"/>
        <v>-2246.0980646999997</v>
      </c>
      <c r="E38" s="52">
        <f t="shared" si="13"/>
        <v>-426.5960192</v>
      </c>
      <c r="F38" s="52">
        <f t="shared" si="13"/>
        <v>-2224.41146085</v>
      </c>
      <c r="G38" s="52">
        <f t="shared" si="13"/>
        <v>-2827.2921</v>
      </c>
      <c r="H38" s="52">
        <f t="shared" si="13"/>
        <v>-2139.8328</v>
      </c>
      <c r="I38" s="52">
        <f>I30*I7</f>
        <v>-596.7482868000001</v>
      </c>
      <c r="J38" s="52">
        <f>J30*J7</f>
        <v>-2340.8990752</v>
      </c>
      <c r="K38" s="52">
        <f>K30*K7</f>
        <v>-2087.185716</v>
      </c>
      <c r="L38" s="52">
        <f>L30*L7</f>
        <v>-2310.72622848</v>
      </c>
      <c r="M38" s="52">
        <f t="shared" si="13"/>
        <v>-1168.22782494</v>
      </c>
      <c r="N38" s="52">
        <f t="shared" si="13"/>
        <v>-587.53823856</v>
      </c>
      <c r="O38" s="25">
        <f>SUM(B38:N38)</f>
        <v>-24072.92787801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8611.26</v>
      </c>
      <c r="K40" s="52">
        <v>13711.59</v>
      </c>
      <c r="L40" s="52">
        <v>8593.04</v>
      </c>
      <c r="M40" s="52">
        <v>4037.4</v>
      </c>
      <c r="N40" s="52">
        <v>1012.71</v>
      </c>
      <c r="O40" s="54">
        <f>SUM(B40:N40)</f>
        <v>65164.65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-91752</v>
      </c>
      <c r="C42" s="25">
        <f aca="true" t="shared" si="15" ref="C42:O42">+C43+C46+C58+C59-C62+C60</f>
        <v>-90808</v>
      </c>
      <c r="D42" s="25">
        <f t="shared" si="15"/>
        <v>-70600</v>
      </c>
      <c r="E42" s="25">
        <f t="shared" si="15"/>
        <v>-13028</v>
      </c>
      <c r="F42" s="25">
        <f t="shared" si="15"/>
        <v>-65356</v>
      </c>
      <c r="G42" s="25">
        <f t="shared" si="15"/>
        <v>-120584.64</v>
      </c>
      <c r="H42" s="25">
        <f t="shared" si="15"/>
        <v>-100260</v>
      </c>
      <c r="I42" s="25">
        <f t="shared" si="15"/>
        <v>-30392</v>
      </c>
      <c r="J42" s="25">
        <f t="shared" si="15"/>
        <v>-55080</v>
      </c>
      <c r="K42" s="25">
        <f t="shared" si="15"/>
        <v>-81668</v>
      </c>
      <c r="L42" s="25">
        <f t="shared" si="15"/>
        <v>-57324</v>
      </c>
      <c r="M42" s="25">
        <f t="shared" si="15"/>
        <v>-40180</v>
      </c>
      <c r="N42" s="25">
        <f t="shared" si="15"/>
        <v>-22528</v>
      </c>
      <c r="O42" s="25">
        <f t="shared" si="15"/>
        <v>-839560.64</v>
      </c>
    </row>
    <row r="43" spans="1:15" ht="18.75" customHeight="1">
      <c r="A43" s="17" t="s">
        <v>55</v>
      </c>
      <c r="B43" s="26">
        <f>B44+B45</f>
        <v>-91752</v>
      </c>
      <c r="C43" s="26">
        <f>C44+C45</f>
        <v>-90808</v>
      </c>
      <c r="D43" s="26">
        <f>D44+D45</f>
        <v>-69600</v>
      </c>
      <c r="E43" s="26">
        <f>E44+E45</f>
        <v>-12028</v>
      </c>
      <c r="F43" s="26">
        <f aca="true" t="shared" si="16" ref="F43:N43">F44+F45</f>
        <v>-64356</v>
      </c>
      <c r="G43" s="26">
        <f t="shared" si="16"/>
        <v>-115444</v>
      </c>
      <c r="H43" s="26">
        <f t="shared" si="16"/>
        <v>-100260</v>
      </c>
      <c r="I43" s="26">
        <f>I44+I45</f>
        <v>-29392</v>
      </c>
      <c r="J43" s="26">
        <f>J44+J45</f>
        <v>-55080</v>
      </c>
      <c r="K43" s="26">
        <f>K44+K45</f>
        <v>-81668</v>
      </c>
      <c r="L43" s="26">
        <f>L44+L45</f>
        <v>-57324</v>
      </c>
      <c r="M43" s="26">
        <f t="shared" si="16"/>
        <v>-40180</v>
      </c>
      <c r="N43" s="26">
        <f t="shared" si="16"/>
        <v>-22528</v>
      </c>
      <c r="O43" s="25">
        <f aca="true" t="shared" si="17" ref="O43:O62">SUM(B43:N43)</f>
        <v>-830420</v>
      </c>
    </row>
    <row r="44" spans="1:26" ht="18.75" customHeight="1">
      <c r="A44" s="13" t="s">
        <v>56</v>
      </c>
      <c r="B44" s="20">
        <f>ROUND(-B9*$D$3,2)</f>
        <v>-91752</v>
      </c>
      <c r="C44" s="20">
        <f>ROUND(-C9*$D$3,2)</f>
        <v>-90808</v>
      </c>
      <c r="D44" s="20">
        <f>ROUND(-D9*$D$3,2)</f>
        <v>-69600</v>
      </c>
      <c r="E44" s="20">
        <f>ROUND(-E9*$D$3,2)</f>
        <v>-12028</v>
      </c>
      <c r="F44" s="20">
        <f aca="true" t="shared" si="18" ref="F44:N44">ROUND(-F9*$D$3,2)</f>
        <v>-64356</v>
      </c>
      <c r="G44" s="20">
        <f t="shared" si="18"/>
        <v>-115444</v>
      </c>
      <c r="H44" s="20">
        <f t="shared" si="18"/>
        <v>-100260</v>
      </c>
      <c r="I44" s="20">
        <f>ROUND(-I9*$D$3,2)</f>
        <v>-29392</v>
      </c>
      <c r="J44" s="20">
        <f>ROUND(-J9*$D$3,2)</f>
        <v>-55080</v>
      </c>
      <c r="K44" s="20">
        <f>ROUND(-K9*$D$3,2)</f>
        <v>-81668</v>
      </c>
      <c r="L44" s="20">
        <f>ROUND(-L9*$D$3,2)</f>
        <v>-57324</v>
      </c>
      <c r="M44" s="20">
        <f t="shared" si="18"/>
        <v>-40180</v>
      </c>
      <c r="N44" s="20">
        <f t="shared" si="18"/>
        <v>-22528</v>
      </c>
      <c r="O44" s="45">
        <f t="shared" si="17"/>
        <v>-830420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2.5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-68830.86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-68830.86</v>
      </c>
    </row>
    <row r="61" spans="1:26" ht="22.5" customHeight="1">
      <c r="A61" s="2" t="s">
        <v>68</v>
      </c>
      <c r="B61" s="29">
        <f>+B36+B42</f>
        <v>946361.72260722</v>
      </c>
      <c r="C61" s="29">
        <f>+C36+C42</f>
        <v>687320.7590295001</v>
      </c>
      <c r="D61" s="29">
        <f aca="true" t="shared" si="21" ref="D61:N61">+D36+D42</f>
        <v>695503.8611353001</v>
      </c>
      <c r="E61" s="29">
        <f t="shared" si="21"/>
        <v>175158.5175808</v>
      </c>
      <c r="F61" s="29">
        <f t="shared" si="21"/>
        <v>700573.9804391499</v>
      </c>
      <c r="G61" s="29">
        <f t="shared" si="21"/>
        <v>842897.2608</v>
      </c>
      <c r="H61" s="29">
        <f t="shared" si="21"/>
        <v>702232.7463</v>
      </c>
      <c r="I61" s="29">
        <f t="shared" si="21"/>
        <v>197536.1695132</v>
      </c>
      <c r="J61" s="29">
        <f>+J36+J42</f>
        <v>799031.9049247999</v>
      </c>
      <c r="K61" s="29">
        <f>+K36+K42</f>
        <v>722724.836284</v>
      </c>
      <c r="L61" s="29">
        <f>+L36+L42</f>
        <v>805646.11417152</v>
      </c>
      <c r="M61" s="29">
        <f t="shared" si="21"/>
        <v>423969.94517506</v>
      </c>
      <c r="N61" s="29">
        <f t="shared" si="21"/>
        <v>180386.27246144</v>
      </c>
      <c r="O61" s="29">
        <f>SUM(B61:N61)</f>
        <v>7879344.0904219905</v>
      </c>
      <c r="P61"/>
      <c r="Q61"/>
      <c r="R61"/>
      <c r="S61"/>
      <c r="T61"/>
      <c r="U61"/>
      <c r="V61"/>
      <c r="W61"/>
      <c r="X61"/>
      <c r="Y61"/>
      <c r="Z61"/>
    </row>
    <row r="62" spans="1:15" ht="22.5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-64190.22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-64190.22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67"/>
    </row>
    <row r="64" spans="1:15" ht="18.75" customHeight="1">
      <c r="A64" s="2" t="s">
        <v>69</v>
      </c>
      <c r="B64" s="35">
        <f>SUM(B65:B78)</f>
        <v>946361.73</v>
      </c>
      <c r="C64" s="35">
        <f aca="true" t="shared" si="22" ref="C64:N64">SUM(C65:C78)</f>
        <v>687320.76</v>
      </c>
      <c r="D64" s="35">
        <f t="shared" si="22"/>
        <v>695503.86</v>
      </c>
      <c r="E64" s="35">
        <f t="shared" si="22"/>
        <v>175158.51</v>
      </c>
      <c r="F64" s="35">
        <f t="shared" si="22"/>
        <v>700573.98</v>
      </c>
      <c r="G64" s="35">
        <f t="shared" si="22"/>
        <v>842897.26</v>
      </c>
      <c r="H64" s="35">
        <f t="shared" si="22"/>
        <v>702232.75</v>
      </c>
      <c r="I64" s="35">
        <f t="shared" si="22"/>
        <v>197536.17</v>
      </c>
      <c r="J64" s="35">
        <f t="shared" si="22"/>
        <v>799031.9</v>
      </c>
      <c r="K64" s="35">
        <f t="shared" si="22"/>
        <v>722724.83</v>
      </c>
      <c r="L64" s="35">
        <f t="shared" si="22"/>
        <v>805646.11</v>
      </c>
      <c r="M64" s="35">
        <f t="shared" si="22"/>
        <v>423969.94</v>
      </c>
      <c r="N64" s="35">
        <f t="shared" si="22"/>
        <v>180386.27</v>
      </c>
      <c r="O64" s="29">
        <f>SUM(O65:O78)</f>
        <v>7879344.070000001</v>
      </c>
    </row>
    <row r="65" spans="1:16" ht="18.75" customHeight="1">
      <c r="A65" s="17" t="s">
        <v>70</v>
      </c>
      <c r="B65" s="35">
        <v>188891.73</v>
      </c>
      <c r="C65" s="35">
        <v>182048.44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370940.17000000004</v>
      </c>
      <c r="P65"/>
    </row>
    <row r="66" spans="1:16" ht="18.75" customHeight="1">
      <c r="A66" s="17" t="s">
        <v>71</v>
      </c>
      <c r="B66" s="35">
        <v>757470</v>
      </c>
      <c r="C66" s="35">
        <v>505272.32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1262742.32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695503.86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695503.86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175158.51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175158.51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700573.98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700573.98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842897.26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842897.26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702232.75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702232.75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197536.17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197536.17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799031.9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799031.9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722724.83</v>
      </c>
      <c r="L74" s="34">
        <v>0</v>
      </c>
      <c r="M74" s="34">
        <v>0</v>
      </c>
      <c r="N74" s="34">
        <v>0</v>
      </c>
      <c r="O74" s="29">
        <f t="shared" si="23"/>
        <v>722724.83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805646.11</v>
      </c>
      <c r="M75" s="34">
        <v>0</v>
      </c>
      <c r="N75" s="59">
        <v>0</v>
      </c>
      <c r="O75" s="26">
        <f t="shared" si="23"/>
        <v>805646.11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423969.94</v>
      </c>
      <c r="N76" s="34">
        <v>0</v>
      </c>
      <c r="O76" s="29">
        <f t="shared" si="23"/>
        <v>423969.94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180386.27</v>
      </c>
      <c r="O77" s="26">
        <f t="shared" si="23"/>
        <v>180386.27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2.3312854664737976</v>
      </c>
      <c r="C82" s="43">
        <v>2.5525087912637128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2.0470655436447167</v>
      </c>
      <c r="C83" s="43">
        <v>2.0979532118358866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1.867990717052132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2.7710348330309813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2.181119896757159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1.729602127095393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2.0909692585701087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2.138845124272282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2.054499837012558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2.4114958103086495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2.3109885101284817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2.9021492423147177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2.515938671652482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8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39"/>
    </row>
    <row r="99" spans="8:9" ht="14.25">
      <c r="H99" s="40"/>
      <c r="I99" s="40"/>
    </row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2018-06-05T19:39:34Z</dcterms:modified>
  <cp:category/>
  <cp:version/>
  <cp:contentType/>
  <cp:contentStatus/>
</cp:coreProperties>
</file>