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<sst xmlns="http://schemas.openxmlformats.org/spreadsheetml/2006/main" count="112" uniqueCount="110">
  <si>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</si>
  <si>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</si>
  <si>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</si>
  <si>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</si>
  <si>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</si>
  <si>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</si>
  <si>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</si>
  <si>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</si>
  <si>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</si>
  <si>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</si>
  <si>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</si>
  <si>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</si>
  <si>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</si>
  <si>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</si>
  <si>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</si>
  <si>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</si>
  <si>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</si>
  <si>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</si>
  <si>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</si>
  <si>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</si>
  <si>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</si>
  <si>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</si>
  <si>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</si>
  <si>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</si>
  <si>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</si>
  <si>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</si>
  <si>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</si>
  <si>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</si>
  <si>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</si>
  <si>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</si>
  <si>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</si>
  <si>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</si>
  <si>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</si>
  <si>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</si>
  <si>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</si>
  <si>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</si>
  <si>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</si>
  <si>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</si>
  <si>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</si>
  <si>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</si>
  <si>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</si>
  <si>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</si>
  <si>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</si>
  <si>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</si>
  <si>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</si>
  <si>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</si>
  <si>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</si>
  <si>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</si>
  <si>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</si>
  <si>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</si>
  <si>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</si>
  <si>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</si>
  <si>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</si>
  <si>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</si>
  <si>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</si>
  <si>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</si>
  <si>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</si>
  <si>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</si>
  <si>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</si>
  <si>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</si>
  <si>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</si>
  <si>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</si>
  <si>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</si>
  <si>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</si>
  <si>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</si>
  <si>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</si>
  <si>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</si>
  <si>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</si>
  <si>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</si>
  <si>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</si>
  <si>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</si>
  <si>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</si>
  <si>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</si>
  <si>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</si>
  <si>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</si>
  <si>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</si>
  <si>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</si>
  <si>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</si>
  <si>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</si>
  <si>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</si>
  <si>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</si>
  <si>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</si>
  <si>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</si>
  <si>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</si>
  <si>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</si>
  <si>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</si>
  <si>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</si>
  <si>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</si>
  <si>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</si>
  <si>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</si>
  <si>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</si>
  <si>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</si>
  <si>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</si>
  <si>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</si>
  <si>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</si>
  <si>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</si>
  <si>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</si>
  <si>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</si>
  <si>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</si>
  <si>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</si>
  <si>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</si>
  <si>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</si>
  <si>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</si>
  <si>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</si>
  <si>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</si>
  <si>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</si>
  <si>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</si>
  <si>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</si>
  <si>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</si>
  <si>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03/05/18 - VENCIMENTO 10/05/18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</si>
</sst>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528849</v>
      </c>
      <c r="C7" s="10">
        <f>C8+C20+C24</f>
        <v>390821</v>
      </c>
      <c r="D7" s="10">
        <f>D8+D20+D24</f>
        <v>397646</v>
      </c>
      <c r="E7" s="10">
        <f>E8+E20+E24</f>
        <v>62933</v>
      </c>
      <c r="F7" s="10">
        <f aca="true" t="shared" si="0" ref="F7:N7">F8+F20+F24</f>
        <v>336864</v>
      </c>
      <c r="G7" s="10">
        <f t="shared" si="0"/>
        <v>542010</v>
      </c>
      <c r="H7" s="10">
        <f>H8+H20+H24</f>
        <v>374309</v>
      </c>
      <c r="I7" s="10">
        <f>I8+I20+I24</f>
        <v>106563</v>
      </c>
      <c r="J7" s="10">
        <f>J8+J20+J24</f>
        <v>432877</v>
      </c>
      <c r="K7" s="10">
        <f>K8+K20+K24</f>
        <v>319354</v>
      </c>
      <c r="L7" s="10">
        <f>L8+L20+L24</f>
        <v>367567</v>
      </c>
      <c r="M7" s="10">
        <f t="shared" si="0"/>
        <v>159254</v>
      </c>
      <c r="N7" s="10">
        <f t="shared" si="0"/>
        <v>95735</v>
      </c>
      <c r="O7" s="10">
        <f>+O8+O20+O24</f>
        <v>4114782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221770</v>
      </c>
      <c r="C8" s="12">
        <f>+C9+C12+C16</f>
        <v>176154</v>
      </c>
      <c r="D8" s="12">
        <f>+D9+D12+D16</f>
        <v>193998</v>
      </c>
      <c r="E8" s="12">
        <f>+E9+E12+E16</f>
        <v>27419</v>
      </c>
      <c r="F8" s="12">
        <f aca="true" t="shared" si="1" ref="F8:N8">+F9+F12+F16</f>
        <v>153573</v>
      </c>
      <c r="G8" s="12">
        <f t="shared" si="1"/>
        <v>252281</v>
      </c>
      <c r="H8" s="12">
        <f>+H9+H12+H16</f>
        <v>168140</v>
      </c>
      <c r="I8" s="12">
        <f>+I9+I12+I16</f>
        <v>50132</v>
      </c>
      <c r="J8" s="12">
        <f>+J9+J12+J16</f>
        <v>201511</v>
      </c>
      <c r="K8" s="12">
        <f>+K9+K12+K16</f>
        <v>146843</v>
      </c>
      <c r="L8" s="12">
        <f>+L9+L12+L16</f>
        <v>156762</v>
      </c>
      <c r="M8" s="12">
        <f t="shared" si="1"/>
        <v>79295</v>
      </c>
      <c r="N8" s="12">
        <f t="shared" si="1"/>
        <v>49557</v>
      </c>
      <c r="O8" s="12">
        <f>SUM(B8:N8)</f>
        <v>1877435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19416</v>
      </c>
      <c r="C9" s="14">
        <v>20101</v>
      </c>
      <c r="D9" s="14">
        <v>13304</v>
      </c>
      <c r="E9" s="14">
        <v>2355</v>
      </c>
      <c r="F9" s="14">
        <v>11699</v>
      </c>
      <c r="G9" s="14">
        <v>21120</v>
      </c>
      <c r="H9" s="14">
        <v>19317</v>
      </c>
      <c r="I9" s="14">
        <v>5769</v>
      </c>
      <c r="J9" s="14">
        <v>11830</v>
      </c>
      <c r="K9" s="14">
        <v>15867</v>
      </c>
      <c r="L9" s="14">
        <v>11522</v>
      </c>
      <c r="M9" s="14">
        <v>8638</v>
      </c>
      <c r="N9" s="14">
        <v>5521</v>
      </c>
      <c r="O9" s="12">
        <f aca="true" t="shared" si="2" ref="O9:O19">SUM(B9:N9)</f>
        <v>166459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19416</v>
      </c>
      <c r="C10" s="14">
        <f>+C9-C11</f>
        <v>20101</v>
      </c>
      <c r="D10" s="14">
        <f>+D9-D11</f>
        <v>13304</v>
      </c>
      <c r="E10" s="14">
        <f>+E9-E11</f>
        <v>2355</v>
      </c>
      <c r="F10" s="14">
        <f aca="true" t="shared" si="3" ref="F10:N10">+F9-F11</f>
        <v>11699</v>
      </c>
      <c r="G10" s="14">
        <f t="shared" si="3"/>
        <v>21120</v>
      </c>
      <c r="H10" s="14">
        <f>+H9-H11</f>
        <v>19317</v>
      </c>
      <c r="I10" s="14">
        <f>+I9-I11</f>
        <v>5769</v>
      </c>
      <c r="J10" s="14">
        <f>+J9-J11</f>
        <v>11830</v>
      </c>
      <c r="K10" s="14">
        <f>+K9-K11</f>
        <v>15867</v>
      </c>
      <c r="L10" s="14">
        <f>+L9-L11</f>
        <v>11522</v>
      </c>
      <c r="M10" s="14">
        <f t="shared" si="3"/>
        <v>8638</v>
      </c>
      <c r="N10" s="14">
        <f t="shared" si="3"/>
        <v>5521</v>
      </c>
      <c r="O10" s="12">
        <f t="shared" si="2"/>
        <v>166459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191757</v>
      </c>
      <c r="C12" s="14">
        <f>C13+C14+C15</f>
        <v>147892</v>
      </c>
      <c r="D12" s="14">
        <f>D13+D14+D15</f>
        <v>172564</v>
      </c>
      <c r="E12" s="14">
        <f>E13+E14+E15</f>
        <v>23882</v>
      </c>
      <c r="F12" s="14">
        <f aca="true" t="shared" si="4" ref="F12:N12">F13+F14+F15</f>
        <v>134738</v>
      </c>
      <c r="G12" s="14">
        <f t="shared" si="4"/>
        <v>218459</v>
      </c>
      <c r="H12" s="14">
        <f>H13+H14+H15</f>
        <v>141226</v>
      </c>
      <c r="I12" s="14">
        <f>I13+I14+I15</f>
        <v>42181</v>
      </c>
      <c r="J12" s="14">
        <f>J13+J14+J15</f>
        <v>178977</v>
      </c>
      <c r="K12" s="14">
        <f>K13+K14+K15</f>
        <v>124059</v>
      </c>
      <c r="L12" s="14">
        <f>L13+L14+L15</f>
        <v>136512</v>
      </c>
      <c r="M12" s="14">
        <f t="shared" si="4"/>
        <v>67220</v>
      </c>
      <c r="N12" s="14">
        <f t="shared" si="4"/>
        <v>42182</v>
      </c>
      <c r="O12" s="12">
        <f t="shared" si="2"/>
        <v>1621649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91728</v>
      </c>
      <c r="C13" s="14">
        <v>70580</v>
      </c>
      <c r="D13" s="14">
        <v>80233</v>
      </c>
      <c r="E13" s="14">
        <v>11348</v>
      </c>
      <c r="F13" s="14">
        <v>61874</v>
      </c>
      <c r="G13" s="14">
        <v>102341</v>
      </c>
      <c r="H13" s="14">
        <v>69283</v>
      </c>
      <c r="I13" s="14">
        <v>20958</v>
      </c>
      <c r="J13" s="14">
        <v>86971</v>
      </c>
      <c r="K13" s="14">
        <v>58683</v>
      </c>
      <c r="L13" s="14">
        <v>64124</v>
      </c>
      <c r="M13" s="14">
        <v>31315</v>
      </c>
      <c r="N13" s="14">
        <v>19182</v>
      </c>
      <c r="O13" s="12">
        <f t="shared" si="2"/>
        <v>768620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93771</v>
      </c>
      <c r="C14" s="14">
        <v>69486</v>
      </c>
      <c r="D14" s="14">
        <v>87993</v>
      </c>
      <c r="E14" s="14">
        <v>11504</v>
      </c>
      <c r="F14" s="14">
        <v>67057</v>
      </c>
      <c r="G14" s="14">
        <v>104689</v>
      </c>
      <c r="H14" s="14">
        <v>65672</v>
      </c>
      <c r="I14" s="14">
        <v>19387</v>
      </c>
      <c r="J14" s="14">
        <v>87477</v>
      </c>
      <c r="K14" s="14">
        <v>60642</v>
      </c>
      <c r="L14" s="14">
        <v>68473</v>
      </c>
      <c r="M14" s="14">
        <v>33370</v>
      </c>
      <c r="N14" s="14">
        <v>21745</v>
      </c>
      <c r="O14" s="12">
        <f t="shared" si="2"/>
        <v>791266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6258</v>
      </c>
      <c r="C15" s="14">
        <v>7826</v>
      </c>
      <c r="D15" s="14">
        <v>4338</v>
      </c>
      <c r="E15" s="14">
        <v>1030</v>
      </c>
      <c r="F15" s="14">
        <v>5807</v>
      </c>
      <c r="G15" s="14">
        <v>11429</v>
      </c>
      <c r="H15" s="14">
        <v>6271</v>
      </c>
      <c r="I15" s="14">
        <v>1836</v>
      </c>
      <c r="J15" s="14">
        <v>4529</v>
      </c>
      <c r="K15" s="14">
        <v>4734</v>
      </c>
      <c r="L15" s="14">
        <v>3915</v>
      </c>
      <c r="M15" s="14">
        <v>2535</v>
      </c>
      <c r="N15" s="14">
        <v>1255</v>
      </c>
      <c r="O15" s="12">
        <f t="shared" si="2"/>
        <v>61763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10597</v>
      </c>
      <c r="C16" s="14">
        <f>C17+C18+C19</f>
        <v>8161</v>
      </c>
      <c r="D16" s="14">
        <f>D17+D18+D19</f>
        <v>8130</v>
      </c>
      <c r="E16" s="14">
        <f>E17+E18+E19</f>
        <v>1182</v>
      </c>
      <c r="F16" s="14">
        <f aca="true" t="shared" si="5" ref="F16:N16">F17+F18+F19</f>
        <v>7136</v>
      </c>
      <c r="G16" s="14">
        <f t="shared" si="5"/>
        <v>12702</v>
      </c>
      <c r="H16" s="14">
        <f>H17+H18+H19</f>
        <v>7597</v>
      </c>
      <c r="I16" s="14">
        <f>I17+I18+I19</f>
        <v>2182</v>
      </c>
      <c r="J16" s="14">
        <f>J17+J18+J19</f>
        <v>10704</v>
      </c>
      <c r="K16" s="14">
        <f>K17+K18+K19</f>
        <v>6917</v>
      </c>
      <c r="L16" s="14">
        <f>L17+L18+L19</f>
        <v>8728</v>
      </c>
      <c r="M16" s="14">
        <f t="shared" si="5"/>
        <v>3437</v>
      </c>
      <c r="N16" s="14">
        <f t="shared" si="5"/>
        <v>1854</v>
      </c>
      <c r="O16" s="12">
        <f t="shared" si="2"/>
        <v>89327</v>
      </c>
    </row>
    <row r="17" spans="1:26" ht="18.75" customHeight="1">
      <c r="A17" s="15" t="s">
        <v>16</v>
      </c>
      <c r="B17" s="14">
        <v>10461</v>
      </c>
      <c r="C17" s="14">
        <v>8070</v>
      </c>
      <c r="D17" s="14">
        <v>8011</v>
      </c>
      <c r="E17" s="14">
        <v>1168</v>
      </c>
      <c r="F17" s="14">
        <v>7065</v>
      </c>
      <c r="G17" s="14">
        <v>12581</v>
      </c>
      <c r="H17" s="14">
        <v>7530</v>
      </c>
      <c r="I17" s="14">
        <v>2155</v>
      </c>
      <c r="J17" s="14">
        <v>10566</v>
      </c>
      <c r="K17" s="14">
        <v>6827</v>
      </c>
      <c r="L17" s="14">
        <v>8611</v>
      </c>
      <c r="M17" s="14">
        <v>3383</v>
      </c>
      <c r="N17" s="14">
        <v>1826</v>
      </c>
      <c r="O17" s="12">
        <f t="shared" si="2"/>
        <v>88254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113</v>
      </c>
      <c r="C18" s="14">
        <v>79</v>
      </c>
      <c r="D18" s="14">
        <v>105</v>
      </c>
      <c r="E18" s="14">
        <v>10</v>
      </c>
      <c r="F18" s="14">
        <v>61</v>
      </c>
      <c r="G18" s="14">
        <v>100</v>
      </c>
      <c r="H18" s="14">
        <v>59</v>
      </c>
      <c r="I18" s="14">
        <v>24</v>
      </c>
      <c r="J18" s="14">
        <v>121</v>
      </c>
      <c r="K18" s="14">
        <v>84</v>
      </c>
      <c r="L18" s="14">
        <v>107</v>
      </c>
      <c r="M18" s="14">
        <v>48</v>
      </c>
      <c r="N18" s="14">
        <v>25</v>
      </c>
      <c r="O18" s="12">
        <f t="shared" si="2"/>
        <v>936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23</v>
      </c>
      <c r="C19" s="14">
        <v>12</v>
      </c>
      <c r="D19" s="14">
        <v>14</v>
      </c>
      <c r="E19" s="14">
        <v>4</v>
      </c>
      <c r="F19" s="14">
        <v>10</v>
      </c>
      <c r="G19" s="14">
        <v>21</v>
      </c>
      <c r="H19" s="14">
        <v>8</v>
      </c>
      <c r="I19" s="14">
        <v>3</v>
      </c>
      <c r="J19" s="14">
        <v>17</v>
      </c>
      <c r="K19" s="14">
        <v>6</v>
      </c>
      <c r="L19" s="14">
        <v>10</v>
      </c>
      <c r="M19" s="14">
        <v>6</v>
      </c>
      <c r="N19" s="14">
        <v>3</v>
      </c>
      <c r="O19" s="12">
        <f t="shared" si="2"/>
        <v>137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140205</v>
      </c>
      <c r="C20" s="18">
        <f>C21+C22+C23</f>
        <v>87553</v>
      </c>
      <c r="D20" s="18">
        <f>D21+D22+D23</f>
        <v>82309</v>
      </c>
      <c r="E20" s="18">
        <f>E21+E22+E23</f>
        <v>12791</v>
      </c>
      <c r="F20" s="18">
        <f aca="true" t="shared" si="6" ref="F20:N20">F21+F22+F23</f>
        <v>72375</v>
      </c>
      <c r="G20" s="18">
        <f t="shared" si="6"/>
        <v>115294</v>
      </c>
      <c r="H20" s="18">
        <f>H21+H22+H23</f>
        <v>93065</v>
      </c>
      <c r="I20" s="18">
        <f>I21+I22+I23</f>
        <v>25696</v>
      </c>
      <c r="J20" s="18">
        <f>J21+J22+J23</f>
        <v>109316</v>
      </c>
      <c r="K20" s="18">
        <f>K21+K22+K23</f>
        <v>76328</v>
      </c>
      <c r="L20" s="18">
        <f>L21+L22+L23</f>
        <v>109132</v>
      </c>
      <c r="M20" s="18">
        <f t="shared" si="6"/>
        <v>44065</v>
      </c>
      <c r="N20" s="18">
        <f t="shared" si="6"/>
        <v>25749</v>
      </c>
      <c r="O20" s="12">
        <f aca="true" t="shared" si="7" ref="O20:O26">SUM(B20:N20)</f>
        <v>993878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72044</v>
      </c>
      <c r="C21" s="14">
        <v>47548</v>
      </c>
      <c r="D21" s="14">
        <v>42174</v>
      </c>
      <c r="E21" s="14">
        <v>6967</v>
      </c>
      <c r="F21" s="14">
        <v>36802</v>
      </c>
      <c r="G21" s="14">
        <v>60747</v>
      </c>
      <c r="H21" s="14">
        <v>51392</v>
      </c>
      <c r="I21" s="14">
        <v>14766</v>
      </c>
      <c r="J21" s="14">
        <v>57926</v>
      </c>
      <c r="K21" s="14">
        <v>40249</v>
      </c>
      <c r="L21" s="14">
        <v>56041</v>
      </c>
      <c r="M21" s="14">
        <v>23079</v>
      </c>
      <c r="N21" s="14">
        <v>13097</v>
      </c>
      <c r="O21" s="12">
        <f t="shared" si="7"/>
        <v>522832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65073</v>
      </c>
      <c r="C22" s="14">
        <v>37287</v>
      </c>
      <c r="D22" s="14">
        <v>38605</v>
      </c>
      <c r="E22" s="14">
        <v>5421</v>
      </c>
      <c r="F22" s="14">
        <v>33483</v>
      </c>
      <c r="G22" s="14">
        <v>50829</v>
      </c>
      <c r="H22" s="14">
        <v>39453</v>
      </c>
      <c r="I22" s="14">
        <v>10376</v>
      </c>
      <c r="J22" s="14">
        <v>49061</v>
      </c>
      <c r="K22" s="14">
        <v>34187</v>
      </c>
      <c r="L22" s="14">
        <v>50865</v>
      </c>
      <c r="M22" s="14">
        <v>19856</v>
      </c>
      <c r="N22" s="14">
        <v>12112</v>
      </c>
      <c r="O22" s="12">
        <f t="shared" si="7"/>
        <v>446608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3088</v>
      </c>
      <c r="C23" s="14">
        <v>2718</v>
      </c>
      <c r="D23" s="14">
        <v>1530</v>
      </c>
      <c r="E23" s="14">
        <v>403</v>
      </c>
      <c r="F23" s="14">
        <v>2090</v>
      </c>
      <c r="G23" s="14">
        <v>3718</v>
      </c>
      <c r="H23" s="14">
        <v>2220</v>
      </c>
      <c r="I23" s="14">
        <v>554</v>
      </c>
      <c r="J23" s="14">
        <v>2329</v>
      </c>
      <c r="K23" s="14">
        <v>1892</v>
      </c>
      <c r="L23" s="14">
        <v>2226</v>
      </c>
      <c r="M23" s="14">
        <v>1130</v>
      </c>
      <c r="N23" s="14">
        <v>540</v>
      </c>
      <c r="O23" s="12">
        <f t="shared" si="7"/>
        <v>24438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166874</v>
      </c>
      <c r="C24" s="14">
        <f>C25+C26</f>
        <v>127114</v>
      </c>
      <c r="D24" s="14">
        <f>D25+D26</f>
        <v>121339</v>
      </c>
      <c r="E24" s="14">
        <f>E25+E26</f>
        <v>22723</v>
      </c>
      <c r="F24" s="14">
        <f aca="true" t="shared" si="8" ref="F24:N24">F25+F26</f>
        <v>110916</v>
      </c>
      <c r="G24" s="14">
        <f t="shared" si="8"/>
        <v>174435</v>
      </c>
      <c r="H24" s="14">
        <f>H25+H26</f>
        <v>113104</v>
      </c>
      <c r="I24" s="14">
        <f>I25+I26</f>
        <v>30735</v>
      </c>
      <c r="J24" s="14">
        <f>J25+J26</f>
        <v>122050</v>
      </c>
      <c r="K24" s="14">
        <f>K25+K26</f>
        <v>96183</v>
      </c>
      <c r="L24" s="14">
        <f>L25+L26</f>
        <v>101673</v>
      </c>
      <c r="M24" s="14">
        <f t="shared" si="8"/>
        <v>35894</v>
      </c>
      <c r="N24" s="14">
        <f t="shared" si="8"/>
        <v>20429</v>
      </c>
      <c r="O24" s="12">
        <f t="shared" si="7"/>
        <v>1243469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78831</v>
      </c>
      <c r="C25" s="14">
        <v>66389</v>
      </c>
      <c r="D25" s="14">
        <v>62684</v>
      </c>
      <c r="E25" s="14">
        <v>13361</v>
      </c>
      <c r="F25" s="14">
        <v>58707</v>
      </c>
      <c r="G25" s="14">
        <v>97576</v>
      </c>
      <c r="H25" s="14">
        <v>65624</v>
      </c>
      <c r="I25" s="14">
        <v>18877</v>
      </c>
      <c r="J25" s="14">
        <v>58564</v>
      </c>
      <c r="K25" s="14">
        <v>51876</v>
      </c>
      <c r="L25" s="14">
        <v>49959</v>
      </c>
      <c r="M25" s="14">
        <v>17714</v>
      </c>
      <c r="N25" s="14">
        <v>9054</v>
      </c>
      <c r="O25" s="12">
        <f t="shared" si="7"/>
        <v>649216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88043</v>
      </c>
      <c r="C26" s="14">
        <v>60725</v>
      </c>
      <c r="D26" s="14">
        <v>58655</v>
      </c>
      <c r="E26" s="14">
        <v>9362</v>
      </c>
      <c r="F26" s="14">
        <v>52209</v>
      </c>
      <c r="G26" s="14">
        <v>76859</v>
      </c>
      <c r="H26" s="14">
        <v>47480</v>
      </c>
      <c r="I26" s="14">
        <v>11858</v>
      </c>
      <c r="J26" s="14">
        <v>63486</v>
      </c>
      <c r="K26" s="14">
        <v>44307</v>
      </c>
      <c r="L26" s="14">
        <v>51714</v>
      </c>
      <c r="M26" s="14">
        <v>18180</v>
      </c>
      <c r="N26" s="14">
        <v>11375</v>
      </c>
      <c r="O26" s="12">
        <f t="shared" si="7"/>
        <v>594253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1113795.0114155402</v>
      </c>
      <c r="C36" s="60">
        <f aca="true" t="shared" si="11" ref="C36:N36">C37+C38+C39+C40</f>
        <v>864083.9445405001</v>
      </c>
      <c r="D36" s="60">
        <f t="shared" si="11"/>
        <v>752953.5517823001</v>
      </c>
      <c r="E36" s="60">
        <f t="shared" si="11"/>
        <v>174436.9174672</v>
      </c>
      <c r="F36" s="60">
        <f t="shared" si="11"/>
        <v>737657.9087311999</v>
      </c>
      <c r="G36" s="60">
        <f t="shared" si="11"/>
        <v>941612.348</v>
      </c>
      <c r="H36" s="60">
        <f t="shared" si="11"/>
        <v>786220.6258999999</v>
      </c>
      <c r="I36" s="60">
        <f>I37+I38+I39+I40</f>
        <v>227921.7714126</v>
      </c>
      <c r="J36" s="60">
        <f>J37+J38+J39+J40</f>
        <v>896125.4670486</v>
      </c>
      <c r="K36" s="60">
        <f>K37+K38+K39+K40</f>
        <v>783887.5138421999</v>
      </c>
      <c r="L36" s="60">
        <f>L37+L38+L39+L40</f>
        <v>856351.7614339199</v>
      </c>
      <c r="M36" s="60">
        <f t="shared" si="11"/>
        <v>465644.11675322</v>
      </c>
      <c r="N36" s="60">
        <f t="shared" si="11"/>
        <v>240724.6324416</v>
      </c>
      <c r="O36" s="60">
        <f>O37+O38+O39+O40</f>
        <v>8841415.57076888</v>
      </c>
    </row>
    <row r="37" spans="1:15" ht="18.75" customHeight="1">
      <c r="A37" s="57" t="s">
        <v>50</v>
      </c>
      <c r="B37" s="54">
        <f aca="true" t="shared" si="12" ref="B37:N37">B29*B7</f>
        <v>1109155.0077000002</v>
      </c>
      <c r="C37" s="54">
        <f t="shared" si="12"/>
        <v>859962.5284000001</v>
      </c>
      <c r="D37" s="54">
        <f t="shared" si="12"/>
        <v>742882.2572</v>
      </c>
      <c r="E37" s="54">
        <f t="shared" si="12"/>
        <v>174185.95739999998</v>
      </c>
      <c r="F37" s="54">
        <f t="shared" si="12"/>
        <v>734801.4432</v>
      </c>
      <c r="G37" s="54">
        <f t="shared" si="12"/>
        <v>937623.099</v>
      </c>
      <c r="H37" s="54">
        <f t="shared" si="12"/>
        <v>782567.8263</v>
      </c>
      <c r="I37" s="54">
        <f>I29*I7</f>
        <v>227863.6629</v>
      </c>
      <c r="J37" s="54">
        <f>J29*J7</f>
        <v>889129.3579999999</v>
      </c>
      <c r="K37" s="54">
        <f>K29*K7</f>
        <v>770090.2356</v>
      </c>
      <c r="L37" s="54">
        <f>L29*L7</f>
        <v>849153.2834</v>
      </c>
      <c r="M37" s="54">
        <f t="shared" si="12"/>
        <v>462075.48099999997</v>
      </c>
      <c r="N37" s="54">
        <f t="shared" si="12"/>
        <v>240706.5105</v>
      </c>
      <c r="O37" s="56">
        <f>SUM(B37:N37)</f>
        <v>8780196.650600001</v>
      </c>
    </row>
    <row r="38" spans="1:15" ht="18.75" customHeight="1">
      <c r="A38" s="57" t="s">
        <v>51</v>
      </c>
      <c r="B38" s="54">
        <f aca="true" t="shared" si="13" ref="B38:N38">B30*B7</f>
        <v>-3275.97628446</v>
      </c>
      <c r="C38" s="54">
        <f t="shared" si="13"/>
        <v>-2293.9238594999997</v>
      </c>
      <c r="D38" s="54">
        <f t="shared" si="13"/>
        <v>-2206.9154177</v>
      </c>
      <c r="E38" s="54">
        <f t="shared" si="13"/>
        <v>-395.3199328</v>
      </c>
      <c r="F38" s="54">
        <f t="shared" si="13"/>
        <v>-2141.7644688</v>
      </c>
      <c r="G38" s="54">
        <f t="shared" si="13"/>
        <v>-2764.251</v>
      </c>
      <c r="H38" s="54">
        <f t="shared" si="13"/>
        <v>-2096.1304</v>
      </c>
      <c r="I38" s="54">
        <f>I30*I7</f>
        <v>-596.7314874</v>
      </c>
      <c r="J38" s="54">
        <f>J30*J7</f>
        <v>-2462.2909514</v>
      </c>
      <c r="K38" s="54">
        <f>K30*K7</f>
        <v>-2032.9117578</v>
      </c>
      <c r="L38" s="54">
        <f>L30*L7</f>
        <v>-2297.38196608</v>
      </c>
      <c r="M38" s="54">
        <f t="shared" si="13"/>
        <v>-1173.47424678</v>
      </c>
      <c r="N38" s="54">
        <f t="shared" si="13"/>
        <v>-700.9180584000001</v>
      </c>
      <c r="O38" s="25">
        <f>SUM(B38:N38)</f>
        <v>-24437.989831119998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4658.9</v>
      </c>
      <c r="C40" s="54">
        <v>4022.82</v>
      </c>
      <c r="D40" s="54">
        <v>10116.81</v>
      </c>
      <c r="E40" s="54">
        <v>0</v>
      </c>
      <c r="F40" s="54">
        <v>2836.83</v>
      </c>
      <c r="G40" s="54">
        <v>4091.34</v>
      </c>
      <c r="H40" s="54">
        <v>3506.21</v>
      </c>
      <c r="I40" s="54">
        <v>0</v>
      </c>
      <c r="J40" s="54">
        <v>6911.8</v>
      </c>
      <c r="K40" s="54">
        <v>13711.59</v>
      </c>
      <c r="L40" s="54">
        <v>6893.62</v>
      </c>
      <c r="M40" s="54">
        <v>3470.95</v>
      </c>
      <c r="N40" s="54">
        <v>0</v>
      </c>
      <c r="O40" s="56">
        <f>SUM(B40:N40)</f>
        <v>60220.87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-77664</v>
      </c>
      <c r="C42" s="25">
        <f aca="true" t="shared" si="15" ref="C42:N42">+C43+C46+C58+C59</f>
        <v>-80404</v>
      </c>
      <c r="D42" s="25">
        <f t="shared" si="15"/>
        <v>-54216</v>
      </c>
      <c r="E42" s="25">
        <f t="shared" si="15"/>
        <v>-10420</v>
      </c>
      <c r="F42" s="25">
        <f t="shared" si="15"/>
        <v>-47796</v>
      </c>
      <c r="G42" s="25">
        <f t="shared" si="15"/>
        <v>-84980</v>
      </c>
      <c r="H42" s="25">
        <f t="shared" si="15"/>
        <v>-77268</v>
      </c>
      <c r="I42" s="25">
        <f>+I43+I46+I58+I59</f>
        <v>-24076</v>
      </c>
      <c r="J42" s="25">
        <f>+J43+J46+J58+J59</f>
        <v>-47320</v>
      </c>
      <c r="K42" s="25">
        <f>+K43+K46+K58+K59</f>
        <v>-63468</v>
      </c>
      <c r="L42" s="25">
        <f>+L43+L46+L58+L59</f>
        <v>-46088</v>
      </c>
      <c r="M42" s="25">
        <f t="shared" si="15"/>
        <v>-34552</v>
      </c>
      <c r="N42" s="25">
        <f t="shared" si="15"/>
        <v>-22084</v>
      </c>
      <c r="O42" s="25">
        <f>+O43+O46+O58+O59</f>
        <v>-670336</v>
      </c>
    </row>
    <row r="43" spans="1:15" ht="18.75" customHeight="1">
      <c r="A43" s="17" t="s">
        <v>55</v>
      </c>
      <c r="B43" s="26">
        <f>B44+B45</f>
        <v>-77664</v>
      </c>
      <c r="C43" s="26">
        <f>C44+C45</f>
        <v>-80404</v>
      </c>
      <c r="D43" s="26">
        <f>D44+D45</f>
        <v>-53216</v>
      </c>
      <c r="E43" s="26">
        <f>E44+E45</f>
        <v>-9420</v>
      </c>
      <c r="F43" s="26">
        <f aca="true" t="shared" si="16" ref="F43:N43">F44+F45</f>
        <v>-46796</v>
      </c>
      <c r="G43" s="26">
        <f t="shared" si="16"/>
        <v>-84480</v>
      </c>
      <c r="H43" s="26">
        <f t="shared" si="16"/>
        <v>-77268</v>
      </c>
      <c r="I43" s="26">
        <f>I44+I45</f>
        <v>-23076</v>
      </c>
      <c r="J43" s="26">
        <f>J44+J45</f>
        <v>-47320</v>
      </c>
      <c r="K43" s="26">
        <f>K44+K45</f>
        <v>-63468</v>
      </c>
      <c r="L43" s="26">
        <f>L44+L45</f>
        <v>-46088</v>
      </c>
      <c r="M43" s="26">
        <f t="shared" si="16"/>
        <v>-34552</v>
      </c>
      <c r="N43" s="26">
        <f t="shared" si="16"/>
        <v>-22084</v>
      </c>
      <c r="O43" s="25">
        <f aca="true" t="shared" si="17" ref="O43:O59">SUM(B43:N43)</f>
        <v>-665836</v>
      </c>
    </row>
    <row r="44" spans="1:26" ht="18.75" customHeight="1">
      <c r="A44" s="13" t="s">
        <v>56</v>
      </c>
      <c r="B44" s="20">
        <f>ROUND(-B9*$D$3,2)</f>
        <v>-77664</v>
      </c>
      <c r="C44" s="20">
        <f>ROUND(-C9*$D$3,2)</f>
        <v>-80404</v>
      </c>
      <c r="D44" s="20">
        <f>ROUND(-D9*$D$3,2)</f>
        <v>-53216</v>
      </c>
      <c r="E44" s="20">
        <f>ROUND(-E9*$D$3,2)</f>
        <v>-9420</v>
      </c>
      <c r="F44" s="20">
        <f aca="true" t="shared" si="18" ref="F44:N44">ROUND(-F9*$D$3,2)</f>
        <v>-46796</v>
      </c>
      <c r="G44" s="20">
        <f t="shared" si="18"/>
        <v>-84480</v>
      </c>
      <c r="H44" s="20">
        <f t="shared" si="18"/>
        <v>-77268</v>
      </c>
      <c r="I44" s="20">
        <f>ROUND(-I9*$D$3,2)</f>
        <v>-23076</v>
      </c>
      <c r="J44" s="20">
        <f>ROUND(-J9*$D$3,2)</f>
        <v>-47320</v>
      </c>
      <c r="K44" s="20">
        <f>ROUND(-K9*$D$3,2)</f>
        <v>-63468</v>
      </c>
      <c r="L44" s="20">
        <f>ROUND(-L9*$D$3,2)</f>
        <v>-46088</v>
      </c>
      <c r="M44" s="20">
        <f t="shared" si="18"/>
        <v>-34552</v>
      </c>
      <c r="N44" s="20">
        <f t="shared" si="18"/>
        <v>-22084</v>
      </c>
      <c r="O44" s="46">
        <f t="shared" si="17"/>
        <v>-665836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1036131.0114155402</v>
      </c>
      <c r="C61" s="29">
        <f t="shared" si="21"/>
        <v>783679.9445405001</v>
      </c>
      <c r="D61" s="29">
        <f t="shared" si="21"/>
        <v>698737.5517823001</v>
      </c>
      <c r="E61" s="29">
        <f t="shared" si="21"/>
        <v>164016.9174672</v>
      </c>
      <c r="F61" s="29">
        <f t="shared" si="21"/>
        <v>689861.9087311999</v>
      </c>
      <c r="G61" s="29">
        <f t="shared" si="21"/>
        <v>856632.348</v>
      </c>
      <c r="H61" s="29">
        <f t="shared" si="21"/>
        <v>708952.6258999999</v>
      </c>
      <c r="I61" s="29">
        <f t="shared" si="21"/>
        <v>203845.7714126</v>
      </c>
      <c r="J61" s="29">
        <f>+J36+J42</f>
        <v>848805.4670486</v>
      </c>
      <c r="K61" s="29">
        <f>+K36+K42</f>
        <v>720419.5138421999</v>
      </c>
      <c r="L61" s="29">
        <f>+L36+L42</f>
        <v>810263.7614339199</v>
      </c>
      <c r="M61" s="29">
        <f t="shared" si="21"/>
        <v>431092.11675322</v>
      </c>
      <c r="N61" s="29">
        <f t="shared" si="21"/>
        <v>218640.6324416</v>
      </c>
      <c r="O61" s="29">
        <f>SUM(B61:N61)</f>
        <v>8171079.570768881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1036131</v>
      </c>
      <c r="C64" s="36">
        <f aca="true" t="shared" si="22" ref="C64:N64">SUM(C65:C78)</f>
        <v>783679.94</v>
      </c>
      <c r="D64" s="36">
        <f t="shared" si="22"/>
        <v>698737.55</v>
      </c>
      <c r="E64" s="36">
        <f t="shared" si="22"/>
        <v>164016.92</v>
      </c>
      <c r="F64" s="36">
        <f t="shared" si="22"/>
        <v>689861.91</v>
      </c>
      <c r="G64" s="36">
        <f t="shared" si="22"/>
        <v>856632.35</v>
      </c>
      <c r="H64" s="36">
        <f t="shared" si="22"/>
        <v>708952.62</v>
      </c>
      <c r="I64" s="36">
        <f t="shared" si="22"/>
        <v>203845.77</v>
      </c>
      <c r="J64" s="36">
        <f t="shared" si="22"/>
        <v>848805.46</v>
      </c>
      <c r="K64" s="36">
        <f t="shared" si="22"/>
        <v>720419.52</v>
      </c>
      <c r="L64" s="36">
        <f t="shared" si="22"/>
        <v>810263.76</v>
      </c>
      <c r="M64" s="36">
        <f t="shared" si="22"/>
        <v>431092.12</v>
      </c>
      <c r="N64" s="36">
        <f t="shared" si="22"/>
        <v>218640.63</v>
      </c>
      <c r="O64" s="29">
        <f>SUM(O65:O78)</f>
        <v>8171079.549999999</v>
      </c>
    </row>
    <row r="65" spans="1:16" ht="18.75" customHeight="1">
      <c r="A65" s="17" t="s">
        <v>70</v>
      </c>
      <c r="B65" s="36">
        <v>204756.26</v>
      </c>
      <c r="C65" s="36">
        <v>223755.83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428512.08999999997</v>
      </c>
      <c r="P65"/>
    </row>
    <row r="66" spans="1:16" ht="18.75" customHeight="1">
      <c r="A66" s="17" t="s">
        <v>71</v>
      </c>
      <c r="B66" s="36">
        <v>831374.74</v>
      </c>
      <c r="C66" s="36">
        <v>559924.11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1391298.85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698737.55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698737.55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164016.92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164016.92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689861.91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689861.91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856632.35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856632.35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708952.62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708952.62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203845.77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203845.77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848805.46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848805.46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720419.52</v>
      </c>
      <c r="L74" s="35">
        <v>0</v>
      </c>
      <c r="M74" s="35">
        <v>0</v>
      </c>
      <c r="N74" s="35">
        <v>0</v>
      </c>
      <c r="O74" s="29">
        <f t="shared" si="23"/>
        <v>720419.52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810263.76</v>
      </c>
      <c r="M75" s="35">
        <v>0</v>
      </c>
      <c r="N75" s="61">
        <v>0</v>
      </c>
      <c r="O75" s="26">
        <f t="shared" si="23"/>
        <v>810263.76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431092.12</v>
      </c>
      <c r="N76" s="35">
        <v>0</v>
      </c>
      <c r="O76" s="29">
        <f t="shared" si="23"/>
        <v>431092.12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218640.63</v>
      </c>
      <c r="O77" s="26">
        <f t="shared" si="23"/>
        <v>218640.63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2.3346347432121592</v>
      </c>
      <c r="C82" s="44">
        <v>2.508511583476062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2.0465924738707937</v>
      </c>
      <c r="C83" s="44">
        <v>2.097495821106606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1.8680855378459738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2.771787734053676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2.1813582891944523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1.729711643696611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2.0910916272384577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2.138845297266406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2.054194764444865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2.411668317422672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2.3110293944612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2.9021133959160834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2.514489292751867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2018-05-10T21:48:48Z</dcterms:modified>
  <cp:category/>
  <cp:version/>
  <cp:contentType/>
  <cp:contentStatus/>
</cp:coreProperties>
</file>