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<sst xmlns="http://schemas.openxmlformats.org/spreadsheetml/2006/main" count="112" uniqueCount="110">
  <si>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</si>
  <si>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</si>
  <si>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</si>
  <si>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</si>
  <si>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</si>
  <si>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</si>
  <si>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</si>
  <si>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</si>
  <si>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</si>
  <si>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</si>
  <si>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</si>
  <si>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</si>
  <si>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</si>
  <si>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</si>
  <si>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</si>
  <si>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</si>
  <si>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</si>
  <si>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</si>
  <si>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</si>
  <si>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</si>
  <si>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</si>
  <si>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</si>
  <si>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</si>
  <si>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</si>
  <si>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</si>
  <si>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</si>
  <si>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</si>
  <si>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</si>
  <si>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</si>
  <si>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</si>
  <si>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</si>
  <si>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</si>
  <si>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</si>
  <si>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</si>
  <si>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</si>
  <si>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</si>
  <si>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</si>
  <si>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</si>
  <si>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</si>
  <si>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</si>
  <si>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</si>
  <si>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</si>
  <si>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</si>
  <si>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</si>
  <si>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</si>
  <si>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</si>
  <si>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</si>
  <si>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</si>
  <si>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</si>
  <si>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</si>
  <si>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</si>
  <si>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</si>
  <si>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</si>
  <si>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</si>
  <si>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</si>
  <si>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</si>
  <si>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</si>
  <si>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</si>
  <si>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</si>
  <si>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</si>
  <si>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</si>
  <si>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</si>
  <si>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</si>
  <si>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</si>
  <si>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</si>
  <si>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</si>
  <si>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</si>
  <si>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</si>
  <si>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</si>
  <si>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</si>
  <si>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</si>
  <si>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</si>
  <si>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</si>
  <si>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</si>
  <si>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</si>
  <si>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</si>
  <si>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</si>
  <si>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</si>
  <si>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</si>
  <si>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</si>
  <si>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</si>
  <si>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</si>
  <si>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</si>
  <si>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</si>
  <si>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</si>
  <si>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</si>
  <si>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</si>
  <si>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</si>
  <si>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</si>
  <si>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</si>
  <si>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</si>
  <si>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</si>
  <si>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</si>
  <si>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</si>
  <si>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</si>
  <si>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</si>
  <si>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</si>
  <si>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</si>
  <si>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</si>
  <si>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</si>
  <si>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</si>
  <si>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</si>
  <si>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</si>
  <si>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</si>
  <si>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</si>
  <si>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</si>
  <si>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</si>
  <si>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</si>
  <si>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</si>
  <si>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02/05/18 - VENCIMENTO 09/05/18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</si>
</sst>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527081</v>
      </c>
      <c r="C7" s="10">
        <f>C8+C20+C24</f>
        <v>389978</v>
      </c>
      <c r="D7" s="10">
        <f>D8+D20+D24</f>
        <v>394327</v>
      </c>
      <c r="E7" s="10">
        <f>E8+E20+E24</f>
        <v>60954</v>
      </c>
      <c r="F7" s="10">
        <f aca="true" t="shared" si="0" ref="F7:N7">F8+F20+F24</f>
        <v>344112</v>
      </c>
      <c r="G7" s="10">
        <f t="shared" si="0"/>
        <v>540066</v>
      </c>
      <c r="H7" s="10">
        <f>H8+H20+H24</f>
        <v>371908</v>
      </c>
      <c r="I7" s="10">
        <f>I8+I20+I24</f>
        <v>106164</v>
      </c>
      <c r="J7" s="10">
        <f>J8+J20+J24</f>
        <v>424062</v>
      </c>
      <c r="K7" s="10">
        <f>K8+K20+K24</f>
        <v>317024</v>
      </c>
      <c r="L7" s="10">
        <f>L8+L20+L24</f>
        <v>357092</v>
      </c>
      <c r="M7" s="10">
        <f t="shared" si="0"/>
        <v>154870</v>
      </c>
      <c r="N7" s="10">
        <f t="shared" si="0"/>
        <v>94379</v>
      </c>
      <c r="O7" s="10">
        <f>+O8+O20+O24</f>
        <v>4082017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222717</v>
      </c>
      <c r="C8" s="12">
        <f>+C9+C12+C16</f>
        <v>177700</v>
      </c>
      <c r="D8" s="12">
        <f>+D9+D12+D16</f>
        <v>193911</v>
      </c>
      <c r="E8" s="12">
        <f>+E9+E12+E16</f>
        <v>26801</v>
      </c>
      <c r="F8" s="12">
        <f aca="true" t="shared" si="1" ref="F8:N8">+F9+F12+F16</f>
        <v>157960</v>
      </c>
      <c r="G8" s="12">
        <f t="shared" si="1"/>
        <v>253079</v>
      </c>
      <c r="H8" s="12">
        <f>+H9+H12+H16</f>
        <v>168907</v>
      </c>
      <c r="I8" s="12">
        <f>+I9+I12+I16</f>
        <v>50139</v>
      </c>
      <c r="J8" s="12">
        <f>+J9+J12+J16</f>
        <v>199433</v>
      </c>
      <c r="K8" s="12">
        <f>+K9+K12+K16</f>
        <v>147772</v>
      </c>
      <c r="L8" s="12">
        <f>+L9+L12+L16</f>
        <v>155083</v>
      </c>
      <c r="M8" s="12">
        <f t="shared" si="1"/>
        <v>78023</v>
      </c>
      <c r="N8" s="12">
        <f t="shared" si="1"/>
        <v>49028</v>
      </c>
      <c r="O8" s="12">
        <f>SUM(B8:N8)</f>
        <v>1880553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22149</v>
      </c>
      <c r="C9" s="14">
        <v>22734</v>
      </c>
      <c r="D9" s="14">
        <v>15637</v>
      </c>
      <c r="E9" s="14">
        <v>2466</v>
      </c>
      <c r="F9" s="14">
        <v>14005</v>
      </c>
      <c r="G9" s="14">
        <v>24419</v>
      </c>
      <c r="H9" s="14">
        <v>21398</v>
      </c>
      <c r="I9" s="14">
        <v>6470</v>
      </c>
      <c r="J9" s="14">
        <v>13764</v>
      </c>
      <c r="K9" s="14">
        <v>18207</v>
      </c>
      <c r="L9" s="14">
        <v>12994</v>
      </c>
      <c r="M9" s="14">
        <v>9557</v>
      </c>
      <c r="N9" s="14">
        <v>5995</v>
      </c>
      <c r="O9" s="12">
        <f aca="true" t="shared" si="2" ref="O9:O19">SUM(B9:N9)</f>
        <v>189795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22149</v>
      </c>
      <c r="C10" s="14">
        <f>+C9-C11</f>
        <v>22734</v>
      </c>
      <c r="D10" s="14">
        <f>+D9-D11</f>
        <v>15637</v>
      </c>
      <c r="E10" s="14">
        <f>+E9-E11</f>
        <v>2466</v>
      </c>
      <c r="F10" s="14">
        <f aca="true" t="shared" si="3" ref="F10:N10">+F9-F11</f>
        <v>14005</v>
      </c>
      <c r="G10" s="14">
        <f t="shared" si="3"/>
        <v>24419</v>
      </c>
      <c r="H10" s="14">
        <f>+H9-H11</f>
        <v>21398</v>
      </c>
      <c r="I10" s="14">
        <f>+I9-I11</f>
        <v>6470</v>
      </c>
      <c r="J10" s="14">
        <f>+J9-J11</f>
        <v>13764</v>
      </c>
      <c r="K10" s="14">
        <f>+K9-K11</f>
        <v>18207</v>
      </c>
      <c r="L10" s="14">
        <f>+L9-L11</f>
        <v>12994</v>
      </c>
      <c r="M10" s="14">
        <f t="shared" si="3"/>
        <v>9557</v>
      </c>
      <c r="N10" s="14">
        <f t="shared" si="3"/>
        <v>5995</v>
      </c>
      <c r="O10" s="12">
        <f t="shared" si="2"/>
        <v>189795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189905</v>
      </c>
      <c r="C12" s="14">
        <f>C13+C14+C15</f>
        <v>146921</v>
      </c>
      <c r="D12" s="14">
        <f>D13+D14+D15</f>
        <v>170235</v>
      </c>
      <c r="E12" s="14">
        <f>E13+E14+E15</f>
        <v>23133</v>
      </c>
      <c r="F12" s="14">
        <f aca="true" t="shared" si="4" ref="F12:N12">F13+F14+F15</f>
        <v>136585</v>
      </c>
      <c r="G12" s="14">
        <f t="shared" si="4"/>
        <v>215937</v>
      </c>
      <c r="H12" s="14">
        <f>H13+H14+H15</f>
        <v>140046</v>
      </c>
      <c r="I12" s="14">
        <f>I13+I14+I15</f>
        <v>41436</v>
      </c>
      <c r="J12" s="14">
        <f>J13+J14+J15</f>
        <v>175309</v>
      </c>
      <c r="K12" s="14">
        <f>K13+K14+K15</f>
        <v>122553</v>
      </c>
      <c r="L12" s="14">
        <f>L13+L14+L15</f>
        <v>133766</v>
      </c>
      <c r="M12" s="14">
        <f t="shared" si="4"/>
        <v>65143</v>
      </c>
      <c r="N12" s="14">
        <f t="shared" si="4"/>
        <v>41221</v>
      </c>
      <c r="O12" s="12">
        <f t="shared" si="2"/>
        <v>1602190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91587</v>
      </c>
      <c r="C13" s="14">
        <v>70475</v>
      </c>
      <c r="D13" s="14">
        <v>80136</v>
      </c>
      <c r="E13" s="14">
        <v>11135</v>
      </c>
      <c r="F13" s="14">
        <v>63753</v>
      </c>
      <c r="G13" s="14">
        <v>102326</v>
      </c>
      <c r="H13" s="14">
        <v>69616</v>
      </c>
      <c r="I13" s="14">
        <v>20800</v>
      </c>
      <c r="J13" s="14">
        <v>86791</v>
      </c>
      <c r="K13" s="14">
        <v>58452</v>
      </c>
      <c r="L13" s="14">
        <v>63649</v>
      </c>
      <c r="M13" s="14">
        <v>30443</v>
      </c>
      <c r="N13" s="14">
        <v>18932</v>
      </c>
      <c r="O13" s="12">
        <f t="shared" si="2"/>
        <v>768095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92375</v>
      </c>
      <c r="C14" s="14">
        <v>68995</v>
      </c>
      <c r="D14" s="14">
        <v>86045</v>
      </c>
      <c r="E14" s="14">
        <v>10999</v>
      </c>
      <c r="F14" s="14">
        <v>67207</v>
      </c>
      <c r="G14" s="14">
        <v>103013</v>
      </c>
      <c r="H14" s="14">
        <v>64648</v>
      </c>
      <c r="I14" s="14">
        <v>18961</v>
      </c>
      <c r="J14" s="14">
        <v>84401</v>
      </c>
      <c r="K14" s="14">
        <v>59656</v>
      </c>
      <c r="L14" s="14">
        <v>66496</v>
      </c>
      <c r="M14" s="14">
        <v>32320</v>
      </c>
      <c r="N14" s="14">
        <v>21091</v>
      </c>
      <c r="O14" s="12">
        <f t="shared" si="2"/>
        <v>776207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5943</v>
      </c>
      <c r="C15" s="14">
        <v>7451</v>
      </c>
      <c r="D15" s="14">
        <v>4054</v>
      </c>
      <c r="E15" s="14">
        <v>999</v>
      </c>
      <c r="F15" s="14">
        <v>5625</v>
      </c>
      <c r="G15" s="14">
        <v>10598</v>
      </c>
      <c r="H15" s="14">
        <v>5782</v>
      </c>
      <c r="I15" s="14">
        <v>1675</v>
      </c>
      <c r="J15" s="14">
        <v>4117</v>
      </c>
      <c r="K15" s="14">
        <v>4445</v>
      </c>
      <c r="L15" s="14">
        <v>3621</v>
      </c>
      <c r="M15" s="14">
        <v>2380</v>
      </c>
      <c r="N15" s="14">
        <v>1198</v>
      </c>
      <c r="O15" s="12">
        <f t="shared" si="2"/>
        <v>57888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10663</v>
      </c>
      <c r="C16" s="14">
        <f>C17+C18+C19</f>
        <v>8045</v>
      </c>
      <c r="D16" s="14">
        <f>D17+D18+D19</f>
        <v>8039</v>
      </c>
      <c r="E16" s="14">
        <f>E17+E18+E19</f>
        <v>1202</v>
      </c>
      <c r="F16" s="14">
        <f aca="true" t="shared" si="5" ref="F16:N16">F17+F18+F19</f>
        <v>7370</v>
      </c>
      <c r="G16" s="14">
        <f t="shared" si="5"/>
        <v>12723</v>
      </c>
      <c r="H16" s="14">
        <f>H17+H18+H19</f>
        <v>7463</v>
      </c>
      <c r="I16" s="14">
        <f>I17+I18+I19</f>
        <v>2233</v>
      </c>
      <c r="J16" s="14">
        <f>J17+J18+J19</f>
        <v>10360</v>
      </c>
      <c r="K16" s="14">
        <f>K17+K18+K19</f>
        <v>7012</v>
      </c>
      <c r="L16" s="14">
        <f>L17+L18+L19</f>
        <v>8323</v>
      </c>
      <c r="M16" s="14">
        <f t="shared" si="5"/>
        <v>3323</v>
      </c>
      <c r="N16" s="14">
        <f t="shared" si="5"/>
        <v>1812</v>
      </c>
      <c r="O16" s="12">
        <f t="shared" si="2"/>
        <v>88568</v>
      </c>
    </row>
    <row r="17" spans="1:26" ht="18.75" customHeight="1">
      <c r="A17" s="15" t="s">
        <v>16</v>
      </c>
      <c r="B17" s="14">
        <v>10515</v>
      </c>
      <c r="C17" s="14">
        <v>7976</v>
      </c>
      <c r="D17" s="14">
        <v>7924</v>
      </c>
      <c r="E17" s="14">
        <v>1188</v>
      </c>
      <c r="F17" s="14">
        <v>7292</v>
      </c>
      <c r="G17" s="14">
        <v>12596</v>
      </c>
      <c r="H17" s="14">
        <v>7379</v>
      </c>
      <c r="I17" s="14">
        <v>2208</v>
      </c>
      <c r="J17" s="14">
        <v>10245</v>
      </c>
      <c r="K17" s="14">
        <v>6916</v>
      </c>
      <c r="L17" s="14">
        <v>8216</v>
      </c>
      <c r="M17" s="14">
        <v>3280</v>
      </c>
      <c r="N17" s="14">
        <v>1780</v>
      </c>
      <c r="O17" s="12">
        <f t="shared" si="2"/>
        <v>87515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124</v>
      </c>
      <c r="C18" s="14">
        <v>60</v>
      </c>
      <c r="D18" s="14">
        <v>98</v>
      </c>
      <c r="E18" s="14">
        <v>12</v>
      </c>
      <c r="F18" s="14">
        <v>64</v>
      </c>
      <c r="G18" s="14">
        <v>107</v>
      </c>
      <c r="H18" s="14">
        <v>77</v>
      </c>
      <c r="I18" s="14">
        <v>23</v>
      </c>
      <c r="J18" s="14">
        <v>103</v>
      </c>
      <c r="K18" s="14">
        <v>91</v>
      </c>
      <c r="L18" s="14">
        <v>98</v>
      </c>
      <c r="M18" s="14">
        <v>37</v>
      </c>
      <c r="N18" s="14">
        <v>27</v>
      </c>
      <c r="O18" s="12">
        <f t="shared" si="2"/>
        <v>921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24</v>
      </c>
      <c r="C19" s="14">
        <v>9</v>
      </c>
      <c r="D19" s="14">
        <v>17</v>
      </c>
      <c r="E19" s="14">
        <v>2</v>
      </c>
      <c r="F19" s="14">
        <v>14</v>
      </c>
      <c r="G19" s="14">
        <v>20</v>
      </c>
      <c r="H19" s="14">
        <v>7</v>
      </c>
      <c r="I19" s="14">
        <v>2</v>
      </c>
      <c r="J19" s="14">
        <v>12</v>
      </c>
      <c r="K19" s="14">
        <v>5</v>
      </c>
      <c r="L19" s="14">
        <v>9</v>
      </c>
      <c r="M19" s="14">
        <v>6</v>
      </c>
      <c r="N19" s="14">
        <v>5</v>
      </c>
      <c r="O19" s="12">
        <f t="shared" si="2"/>
        <v>132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140565</v>
      </c>
      <c r="C20" s="18">
        <f>C21+C22+C23</f>
        <v>87041</v>
      </c>
      <c r="D20" s="18">
        <f>D21+D22+D23</f>
        <v>81049</v>
      </c>
      <c r="E20" s="18">
        <f>E21+E22+E23</f>
        <v>12456</v>
      </c>
      <c r="F20" s="18">
        <f aca="true" t="shared" si="6" ref="F20:N20">F21+F22+F23</f>
        <v>73348</v>
      </c>
      <c r="G20" s="18">
        <f t="shared" si="6"/>
        <v>114830</v>
      </c>
      <c r="H20" s="18">
        <f>H21+H22+H23</f>
        <v>92652</v>
      </c>
      <c r="I20" s="18">
        <f>I21+I22+I23</f>
        <v>25452</v>
      </c>
      <c r="J20" s="18">
        <f>J21+J22+J23</f>
        <v>106460</v>
      </c>
      <c r="K20" s="18">
        <f>K21+K22+K23</f>
        <v>75679</v>
      </c>
      <c r="L20" s="18">
        <f>L21+L22+L23</f>
        <v>105002</v>
      </c>
      <c r="M20" s="18">
        <f t="shared" si="6"/>
        <v>42854</v>
      </c>
      <c r="N20" s="18">
        <f t="shared" si="6"/>
        <v>25392</v>
      </c>
      <c r="O20" s="12">
        <f aca="true" t="shared" si="7" ref="O20:O26">SUM(B20:N20)</f>
        <v>982780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73550</v>
      </c>
      <c r="C21" s="14">
        <v>47675</v>
      </c>
      <c r="D21" s="14">
        <v>42417</v>
      </c>
      <c r="E21" s="14">
        <v>6835</v>
      </c>
      <c r="F21" s="14">
        <v>38155</v>
      </c>
      <c r="G21" s="14">
        <v>60680</v>
      </c>
      <c r="H21" s="14">
        <v>52130</v>
      </c>
      <c r="I21" s="14">
        <v>14478</v>
      </c>
      <c r="J21" s="14">
        <v>58017</v>
      </c>
      <c r="K21" s="14">
        <v>40415</v>
      </c>
      <c r="L21" s="14">
        <v>54760</v>
      </c>
      <c r="M21" s="14">
        <v>22583</v>
      </c>
      <c r="N21" s="14">
        <v>13018</v>
      </c>
      <c r="O21" s="12">
        <f t="shared" si="7"/>
        <v>524713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64032</v>
      </c>
      <c r="C22" s="14">
        <v>36807</v>
      </c>
      <c r="D22" s="14">
        <v>37238</v>
      </c>
      <c r="E22" s="14">
        <v>5247</v>
      </c>
      <c r="F22" s="14">
        <v>33224</v>
      </c>
      <c r="G22" s="14">
        <v>50638</v>
      </c>
      <c r="H22" s="14">
        <v>38510</v>
      </c>
      <c r="I22" s="14">
        <v>10459</v>
      </c>
      <c r="J22" s="14">
        <v>46271</v>
      </c>
      <c r="K22" s="14">
        <v>33520</v>
      </c>
      <c r="L22" s="14">
        <v>48239</v>
      </c>
      <c r="M22" s="14">
        <v>19244</v>
      </c>
      <c r="N22" s="14">
        <v>11890</v>
      </c>
      <c r="O22" s="12">
        <f t="shared" si="7"/>
        <v>435319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2983</v>
      </c>
      <c r="C23" s="14">
        <v>2559</v>
      </c>
      <c r="D23" s="14">
        <v>1394</v>
      </c>
      <c r="E23" s="14">
        <v>374</v>
      </c>
      <c r="F23" s="14">
        <v>1969</v>
      </c>
      <c r="G23" s="14">
        <v>3512</v>
      </c>
      <c r="H23" s="14">
        <v>2012</v>
      </c>
      <c r="I23" s="14">
        <v>515</v>
      </c>
      <c r="J23" s="14">
        <v>2172</v>
      </c>
      <c r="K23" s="14">
        <v>1744</v>
      </c>
      <c r="L23" s="14">
        <v>2003</v>
      </c>
      <c r="M23" s="14">
        <v>1027</v>
      </c>
      <c r="N23" s="14">
        <v>484</v>
      </c>
      <c r="O23" s="12">
        <f t="shared" si="7"/>
        <v>22748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163799</v>
      </c>
      <c r="C24" s="14">
        <f>C25+C26</f>
        <v>125237</v>
      </c>
      <c r="D24" s="14">
        <f>D25+D26</f>
        <v>119367</v>
      </c>
      <c r="E24" s="14">
        <f>E25+E26</f>
        <v>21697</v>
      </c>
      <c r="F24" s="14">
        <f aca="true" t="shared" si="8" ref="F24:N24">F25+F26</f>
        <v>112804</v>
      </c>
      <c r="G24" s="14">
        <f t="shared" si="8"/>
        <v>172157</v>
      </c>
      <c r="H24" s="14">
        <f>H25+H26</f>
        <v>110349</v>
      </c>
      <c r="I24" s="14">
        <f>I25+I26</f>
        <v>30573</v>
      </c>
      <c r="J24" s="14">
        <f>J25+J26</f>
        <v>118169</v>
      </c>
      <c r="K24" s="14">
        <f>K25+K26</f>
        <v>93573</v>
      </c>
      <c r="L24" s="14">
        <f>L25+L26</f>
        <v>97007</v>
      </c>
      <c r="M24" s="14">
        <f t="shared" si="8"/>
        <v>33993</v>
      </c>
      <c r="N24" s="14">
        <f t="shared" si="8"/>
        <v>19959</v>
      </c>
      <c r="O24" s="12">
        <f t="shared" si="7"/>
        <v>1218684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79795</v>
      </c>
      <c r="C25" s="14">
        <v>67338</v>
      </c>
      <c r="D25" s="14">
        <v>64248</v>
      </c>
      <c r="E25" s="14">
        <v>13049</v>
      </c>
      <c r="F25" s="14">
        <v>61673</v>
      </c>
      <c r="G25" s="14">
        <v>99222</v>
      </c>
      <c r="H25" s="14">
        <v>65807</v>
      </c>
      <c r="I25" s="14">
        <v>19422</v>
      </c>
      <c r="J25" s="14">
        <v>59110</v>
      </c>
      <c r="K25" s="14">
        <v>52292</v>
      </c>
      <c r="L25" s="14">
        <v>49231</v>
      </c>
      <c r="M25" s="14">
        <v>17468</v>
      </c>
      <c r="N25" s="14">
        <v>9093</v>
      </c>
      <c r="O25" s="12">
        <f t="shared" si="7"/>
        <v>657748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84004</v>
      </c>
      <c r="C26" s="14">
        <v>57899</v>
      </c>
      <c r="D26" s="14">
        <v>55119</v>
      </c>
      <c r="E26" s="14">
        <v>8648</v>
      </c>
      <c r="F26" s="14">
        <v>51131</v>
      </c>
      <c r="G26" s="14">
        <v>72935</v>
      </c>
      <c r="H26" s="14">
        <v>44542</v>
      </c>
      <c r="I26" s="14">
        <v>11151</v>
      </c>
      <c r="J26" s="14">
        <v>59059</v>
      </c>
      <c r="K26" s="14">
        <v>41281</v>
      </c>
      <c r="L26" s="14">
        <v>47776</v>
      </c>
      <c r="M26" s="14">
        <v>16525</v>
      </c>
      <c r="N26" s="14">
        <v>10866</v>
      </c>
      <c r="O26" s="12">
        <f t="shared" si="7"/>
        <v>560936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1110097.9369622602</v>
      </c>
      <c r="C36" s="60">
        <f aca="true" t="shared" si="11" ref="C36:N36">C37+C38+C39+C40</f>
        <v>862233.955329</v>
      </c>
      <c r="D36" s="60">
        <f t="shared" si="11"/>
        <v>746771.4162663501</v>
      </c>
      <c r="E36" s="60">
        <f t="shared" si="11"/>
        <v>168971.87255359997</v>
      </c>
      <c r="F36" s="60">
        <f t="shared" si="11"/>
        <v>753421.8887095999</v>
      </c>
      <c r="G36" s="60">
        <f t="shared" si="11"/>
        <v>938259.3367999999</v>
      </c>
      <c r="H36" s="60">
        <f t="shared" si="11"/>
        <v>781214.3007999999</v>
      </c>
      <c r="I36" s="60">
        <f>I37+I38+I39+I40</f>
        <v>227070.8240328</v>
      </c>
      <c r="J36" s="60">
        <f>J37+J38+J39+J40</f>
        <v>878069.5985315999</v>
      </c>
      <c r="K36" s="60">
        <f>K37+K38+K39+K40</f>
        <v>778283.7839231999</v>
      </c>
      <c r="L36" s="60">
        <f>L37+L38+L39+L40</f>
        <v>832217.88769792</v>
      </c>
      <c r="M36" s="60">
        <f t="shared" si="11"/>
        <v>451823.2945641</v>
      </c>
      <c r="N36" s="60">
        <f t="shared" si="11"/>
        <v>237325.16951424003</v>
      </c>
      <c r="O36" s="60">
        <f>O37+O38+O39+O40</f>
        <v>8765761.26568467</v>
      </c>
    </row>
    <row r="37" spans="1:15" ht="18.75" customHeight="1">
      <c r="A37" s="57" t="s">
        <v>50</v>
      </c>
      <c r="B37" s="54">
        <f aca="true" t="shared" si="12" ref="B37:N37">B29*B7</f>
        <v>1105446.9813</v>
      </c>
      <c r="C37" s="54">
        <f t="shared" si="12"/>
        <v>858107.5912</v>
      </c>
      <c r="D37" s="54">
        <f t="shared" si="12"/>
        <v>736681.7014</v>
      </c>
      <c r="E37" s="54">
        <f t="shared" si="12"/>
        <v>168708.48119999998</v>
      </c>
      <c r="F37" s="54">
        <f t="shared" si="12"/>
        <v>750611.5055999999</v>
      </c>
      <c r="G37" s="54">
        <f t="shared" si="12"/>
        <v>934260.1734</v>
      </c>
      <c r="H37" s="54">
        <f t="shared" si="12"/>
        <v>777548.0556</v>
      </c>
      <c r="I37" s="54">
        <f>I29*I7</f>
        <v>227010.4812</v>
      </c>
      <c r="J37" s="54">
        <f>J29*J7</f>
        <v>871023.3479999999</v>
      </c>
      <c r="K37" s="54">
        <f>K29*K7</f>
        <v>764471.6736</v>
      </c>
      <c r="L37" s="54">
        <f>L29*L7</f>
        <v>824953.9384</v>
      </c>
      <c r="M37" s="54">
        <f t="shared" si="12"/>
        <v>449355.305</v>
      </c>
      <c r="N37" s="54">
        <f t="shared" si="12"/>
        <v>237297.1197</v>
      </c>
      <c r="O37" s="56">
        <f>SUM(B37:N37)</f>
        <v>8705476.355600001</v>
      </c>
    </row>
    <row r="38" spans="1:15" ht="18.75" customHeight="1">
      <c r="A38" s="57" t="s">
        <v>51</v>
      </c>
      <c r="B38" s="54">
        <f aca="true" t="shared" si="13" ref="B38:N38">B30*B7</f>
        <v>-3265.02433774</v>
      </c>
      <c r="C38" s="54">
        <f t="shared" si="13"/>
        <v>-2288.975871</v>
      </c>
      <c r="D38" s="54">
        <f t="shared" si="13"/>
        <v>-2188.49513365</v>
      </c>
      <c r="E38" s="54">
        <f t="shared" si="13"/>
        <v>-382.8886464</v>
      </c>
      <c r="F38" s="54">
        <f t="shared" si="13"/>
        <v>-2187.8468904</v>
      </c>
      <c r="G38" s="54">
        <f t="shared" si="13"/>
        <v>-2754.3366</v>
      </c>
      <c r="H38" s="54">
        <f t="shared" si="13"/>
        <v>-2082.6848</v>
      </c>
      <c r="I38" s="54">
        <f>I30*I7</f>
        <v>-594.4971672</v>
      </c>
      <c r="J38" s="54">
        <f>J30*J7</f>
        <v>-2412.1494684</v>
      </c>
      <c r="K38" s="54">
        <f>K30*K7</f>
        <v>-2018.0796768</v>
      </c>
      <c r="L38" s="54">
        <f>L30*L7</f>
        <v>-2231.9107020799997</v>
      </c>
      <c r="M38" s="54">
        <f t="shared" si="13"/>
        <v>-1141.1704359</v>
      </c>
      <c r="N38" s="54">
        <f t="shared" si="13"/>
        <v>-690.99018576</v>
      </c>
      <c r="O38" s="25">
        <f>SUM(B38:N38)</f>
        <v>-24239.04991533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4658.9</v>
      </c>
      <c r="C40" s="54">
        <v>4022.82</v>
      </c>
      <c r="D40" s="54">
        <v>10116.81</v>
      </c>
      <c r="E40" s="54">
        <v>0</v>
      </c>
      <c r="F40" s="54">
        <v>2836.83</v>
      </c>
      <c r="G40" s="54">
        <v>4091.34</v>
      </c>
      <c r="H40" s="54">
        <v>3506.21</v>
      </c>
      <c r="I40" s="54">
        <v>0</v>
      </c>
      <c r="J40" s="54">
        <v>6911.8</v>
      </c>
      <c r="K40" s="54">
        <v>13711.59</v>
      </c>
      <c r="L40" s="54">
        <v>6893.62</v>
      </c>
      <c r="M40" s="54">
        <v>2338</v>
      </c>
      <c r="N40" s="54">
        <v>0</v>
      </c>
      <c r="O40" s="56">
        <f>SUM(B40:N40)</f>
        <v>59087.920000000006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-88596</v>
      </c>
      <c r="C42" s="25">
        <f aca="true" t="shared" si="15" ref="C42:N42">+C43+C46+C58+C59</f>
        <v>-90936</v>
      </c>
      <c r="D42" s="25">
        <f t="shared" si="15"/>
        <v>-63548</v>
      </c>
      <c r="E42" s="25">
        <f t="shared" si="15"/>
        <v>-10864</v>
      </c>
      <c r="F42" s="25">
        <f t="shared" si="15"/>
        <v>-57020</v>
      </c>
      <c r="G42" s="25">
        <f t="shared" si="15"/>
        <v>-98176</v>
      </c>
      <c r="H42" s="25">
        <f t="shared" si="15"/>
        <v>-85592</v>
      </c>
      <c r="I42" s="25">
        <f>+I43+I46+I58+I59</f>
        <v>-26880</v>
      </c>
      <c r="J42" s="25">
        <f>+J43+J46+J58+J59</f>
        <v>-55056</v>
      </c>
      <c r="K42" s="25">
        <f>+K43+K46+K58+K59</f>
        <v>-72828</v>
      </c>
      <c r="L42" s="25">
        <f>+L43+L46+L58+L59</f>
        <v>-51976</v>
      </c>
      <c r="M42" s="25">
        <f t="shared" si="15"/>
        <v>-38228</v>
      </c>
      <c r="N42" s="25">
        <f t="shared" si="15"/>
        <v>-23980</v>
      </c>
      <c r="O42" s="25">
        <f>+O43+O46+O58+O59</f>
        <v>-763680</v>
      </c>
    </row>
    <row r="43" spans="1:15" ht="18.75" customHeight="1">
      <c r="A43" s="17" t="s">
        <v>55</v>
      </c>
      <c r="B43" s="26">
        <f>B44+B45</f>
        <v>-88596</v>
      </c>
      <c r="C43" s="26">
        <f>C44+C45</f>
        <v>-90936</v>
      </c>
      <c r="D43" s="26">
        <f>D44+D45</f>
        <v>-62548</v>
      </c>
      <c r="E43" s="26">
        <f>E44+E45</f>
        <v>-9864</v>
      </c>
      <c r="F43" s="26">
        <f aca="true" t="shared" si="16" ref="F43:N43">F44+F45</f>
        <v>-56020</v>
      </c>
      <c r="G43" s="26">
        <f t="shared" si="16"/>
        <v>-97676</v>
      </c>
      <c r="H43" s="26">
        <f t="shared" si="16"/>
        <v>-85592</v>
      </c>
      <c r="I43" s="26">
        <f>I44+I45</f>
        <v>-25880</v>
      </c>
      <c r="J43" s="26">
        <f>J44+J45</f>
        <v>-55056</v>
      </c>
      <c r="K43" s="26">
        <f>K44+K45</f>
        <v>-72828</v>
      </c>
      <c r="L43" s="26">
        <f>L44+L45</f>
        <v>-51976</v>
      </c>
      <c r="M43" s="26">
        <f t="shared" si="16"/>
        <v>-38228</v>
      </c>
      <c r="N43" s="26">
        <f t="shared" si="16"/>
        <v>-23980</v>
      </c>
      <c r="O43" s="25">
        <f aca="true" t="shared" si="17" ref="O43:O59">SUM(B43:N43)</f>
        <v>-759180</v>
      </c>
    </row>
    <row r="44" spans="1:26" ht="18.75" customHeight="1">
      <c r="A44" s="13" t="s">
        <v>56</v>
      </c>
      <c r="B44" s="20">
        <f>ROUND(-B9*$D$3,2)</f>
        <v>-88596</v>
      </c>
      <c r="C44" s="20">
        <f>ROUND(-C9*$D$3,2)</f>
        <v>-90936</v>
      </c>
      <c r="D44" s="20">
        <f>ROUND(-D9*$D$3,2)</f>
        <v>-62548</v>
      </c>
      <c r="E44" s="20">
        <f>ROUND(-E9*$D$3,2)</f>
        <v>-9864</v>
      </c>
      <c r="F44" s="20">
        <f aca="true" t="shared" si="18" ref="F44:N44">ROUND(-F9*$D$3,2)</f>
        <v>-56020</v>
      </c>
      <c r="G44" s="20">
        <f t="shared" si="18"/>
        <v>-97676</v>
      </c>
      <c r="H44" s="20">
        <f t="shared" si="18"/>
        <v>-85592</v>
      </c>
      <c r="I44" s="20">
        <f>ROUND(-I9*$D$3,2)</f>
        <v>-25880</v>
      </c>
      <c r="J44" s="20">
        <f>ROUND(-J9*$D$3,2)</f>
        <v>-55056</v>
      </c>
      <c r="K44" s="20">
        <f>ROUND(-K9*$D$3,2)</f>
        <v>-72828</v>
      </c>
      <c r="L44" s="20">
        <f>ROUND(-L9*$D$3,2)</f>
        <v>-51976</v>
      </c>
      <c r="M44" s="20">
        <f t="shared" si="18"/>
        <v>-38228</v>
      </c>
      <c r="N44" s="20">
        <f t="shared" si="18"/>
        <v>-23980</v>
      </c>
      <c r="O44" s="46">
        <f t="shared" si="17"/>
        <v>-759180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-1000</v>
      </c>
      <c r="F46" s="26">
        <f t="shared" si="20"/>
        <v>-1000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-4500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-1000</v>
      </c>
      <c r="F49" s="24">
        <v>-1000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-4500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1021501.9369622602</v>
      </c>
      <c r="C61" s="29">
        <f t="shared" si="21"/>
        <v>771297.955329</v>
      </c>
      <c r="D61" s="29">
        <f t="shared" si="21"/>
        <v>683223.4162663501</v>
      </c>
      <c r="E61" s="29">
        <f t="shared" si="21"/>
        <v>158107.87255359997</v>
      </c>
      <c r="F61" s="29">
        <f t="shared" si="21"/>
        <v>696401.8887095999</v>
      </c>
      <c r="G61" s="29">
        <f t="shared" si="21"/>
        <v>840083.3367999999</v>
      </c>
      <c r="H61" s="29">
        <f t="shared" si="21"/>
        <v>695622.3007999999</v>
      </c>
      <c r="I61" s="29">
        <f t="shared" si="21"/>
        <v>200190.8240328</v>
      </c>
      <c r="J61" s="29">
        <f>+J36+J42</f>
        <v>823013.5985315999</v>
      </c>
      <c r="K61" s="29">
        <f>+K36+K42</f>
        <v>705455.7839231999</v>
      </c>
      <c r="L61" s="29">
        <f>+L36+L42</f>
        <v>780241.88769792</v>
      </c>
      <c r="M61" s="29">
        <f t="shared" si="21"/>
        <v>413595.2945641</v>
      </c>
      <c r="N61" s="29">
        <f t="shared" si="21"/>
        <v>213345.16951424003</v>
      </c>
      <c r="O61" s="29">
        <f>SUM(B61:N61)</f>
        <v>8002081.265684669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1021501.95</v>
      </c>
      <c r="C64" s="36">
        <f aca="true" t="shared" si="22" ref="C64:N64">SUM(C65:C78)</f>
        <v>771297.9500000001</v>
      </c>
      <c r="D64" s="36">
        <f t="shared" si="22"/>
        <v>683223.41</v>
      </c>
      <c r="E64" s="36">
        <f t="shared" si="22"/>
        <v>158107.87</v>
      </c>
      <c r="F64" s="36">
        <f t="shared" si="22"/>
        <v>696401.89</v>
      </c>
      <c r="G64" s="36">
        <f t="shared" si="22"/>
        <v>840083.33</v>
      </c>
      <c r="H64" s="36">
        <f t="shared" si="22"/>
        <v>695622.31</v>
      </c>
      <c r="I64" s="36">
        <f t="shared" si="22"/>
        <v>200190.82</v>
      </c>
      <c r="J64" s="36">
        <f t="shared" si="22"/>
        <v>823013.6</v>
      </c>
      <c r="K64" s="36">
        <f t="shared" si="22"/>
        <v>705455.78</v>
      </c>
      <c r="L64" s="36">
        <f t="shared" si="22"/>
        <v>780241.89</v>
      </c>
      <c r="M64" s="36">
        <f t="shared" si="22"/>
        <v>413595.3</v>
      </c>
      <c r="N64" s="36">
        <f t="shared" si="22"/>
        <v>213345.17</v>
      </c>
      <c r="O64" s="29">
        <f>SUM(O65:O78)</f>
        <v>8002081.2700000005</v>
      </c>
    </row>
    <row r="65" spans="1:16" ht="18.75" customHeight="1">
      <c r="A65" s="17" t="s">
        <v>70</v>
      </c>
      <c r="B65" s="36">
        <v>201985.36</v>
      </c>
      <c r="C65" s="36">
        <v>222918.16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424903.52</v>
      </c>
      <c r="P65"/>
    </row>
    <row r="66" spans="1:16" ht="18.75" customHeight="1">
      <c r="A66" s="17" t="s">
        <v>71</v>
      </c>
      <c r="B66" s="36">
        <v>819516.59</v>
      </c>
      <c r="C66" s="36">
        <v>548379.79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1367896.38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683223.41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683223.41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158107.87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158107.87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696401.89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696401.89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840083.33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840083.33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695622.31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695622.31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200190.82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200190.82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823013.6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823013.6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705455.78</v>
      </c>
      <c r="L74" s="35">
        <v>0</v>
      </c>
      <c r="M74" s="35">
        <v>0</v>
      </c>
      <c r="N74" s="35">
        <v>0</v>
      </c>
      <c r="O74" s="29">
        <f t="shared" si="23"/>
        <v>705455.78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780241.89</v>
      </c>
      <c r="M75" s="35">
        <v>0</v>
      </c>
      <c r="N75" s="61">
        <v>0</v>
      </c>
      <c r="O75" s="26">
        <f t="shared" si="23"/>
        <v>780241.89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413595.3</v>
      </c>
      <c r="N76" s="35">
        <v>0</v>
      </c>
      <c r="O76" s="29">
        <f t="shared" si="23"/>
        <v>413595.3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213345.17</v>
      </c>
      <c r="O77" s="26">
        <f t="shared" si="23"/>
        <v>213345.17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2.3351825674989466</v>
      </c>
      <c r="C82" s="44">
        <v>2.5028999143274704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2.0466108854746805</v>
      </c>
      <c r="C83" s="44">
        <v>2.09753619339462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1.8681312876530138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2.772121149614463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2.1812231445273627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1.7297293234530593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2.0911303085709365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2.1388683926076637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2.0543170539487146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2.4117170748056926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2.311237069712903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2.9023393463169107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2.514597203978004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2018-05-08T20:37:58Z</dcterms:modified>
  <cp:category/>
  <cp:version/>
  <cp:contentType/>
  <cp:contentStatus/>
</cp:coreProperties>
</file>