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<sst xmlns="http://schemas.openxmlformats.org/spreadsheetml/2006/main" count="112" uniqueCount="110">
  <si>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</si>
  <si>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</si>
  <si>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</si>
  <si>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</si>
  <si>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</si>
  <si>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</si>
  <si>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</si>
  <si>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</si>
  <si>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</si>
  <si>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</si>
  <si>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</si>
  <si>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</si>
  <si>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</si>
  <si>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</si>
  <si>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</si>
  <si>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</si>
  <si>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</si>
  <si>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</si>
  <si>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</si>
  <si>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</si>
  <si>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</si>
  <si>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</si>
  <si>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</si>
  <si>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</si>
  <si>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</si>
  <si>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</si>
  <si>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</si>
  <si>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</si>
  <si>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</si>
  <si>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</si>
  <si>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</si>
  <si>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</si>
  <si>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</si>
  <si>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</si>
  <si>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</si>
  <si>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</si>
  <si>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</si>
  <si>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</si>
  <si>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</si>
  <si>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</si>
  <si>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</si>
  <si>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</si>
  <si>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</si>
  <si>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</si>
  <si>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</si>
  <si>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</si>
  <si>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</si>
  <si>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</si>
  <si>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</si>
  <si>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</si>
  <si>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</si>
  <si>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</si>
  <si>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</si>
  <si>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</si>
  <si>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</si>
  <si>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</si>
  <si>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</si>
  <si>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</si>
  <si>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</si>
  <si>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</si>
  <si>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</si>
  <si>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</si>
  <si>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</si>
  <si>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</si>
  <si>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</si>
  <si>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</si>
  <si>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</si>
  <si>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</si>
  <si>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</si>
  <si>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</si>
  <si>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</si>
  <si>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</si>
  <si>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</si>
  <si>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</si>
  <si>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</si>
  <si>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</si>
  <si>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</si>
  <si>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</si>
  <si>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</si>
  <si>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</si>
  <si>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</si>
  <si>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</si>
  <si>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</si>
  <si>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</si>
  <si>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</si>
  <si>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</si>
  <si>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</si>
  <si>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</si>
  <si>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</si>
  <si>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</si>
  <si>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</si>
  <si>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</si>
  <si>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</si>
  <si>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</si>
  <si>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</si>
  <si>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</si>
  <si>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</si>
  <si>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</si>
  <si>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</si>
  <si>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</si>
  <si>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</si>
  <si>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</si>
  <si>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</si>
  <si>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</si>
  <si>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</si>
  <si>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</si>
  <si>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</si>
  <si>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</si>
  <si>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</si>
  <si>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01/05/18 - VENCIMENTO 08/05/18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</si>
</sst>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222786</v>
      </c>
      <c r="C7" s="10">
        <f>C8+C20+C24</f>
        <v>147112</v>
      </c>
      <c r="D7" s="10">
        <f>D8+D20+D24</f>
        <v>180886</v>
      </c>
      <c r="E7" s="10">
        <f>E8+E20+E24</f>
        <v>24491</v>
      </c>
      <c r="F7" s="10">
        <f aca="true" t="shared" si="0" ref="F7:N7">F8+F20+F24</f>
        <v>152970</v>
      </c>
      <c r="G7" s="10">
        <f t="shared" si="0"/>
        <v>213724</v>
      </c>
      <c r="H7" s="10">
        <f>H8+H20+H24</f>
        <v>143540</v>
      </c>
      <c r="I7" s="10">
        <f>I8+I20+I24</f>
        <v>37119</v>
      </c>
      <c r="J7" s="10">
        <f>J8+J20+J24</f>
        <v>217546</v>
      </c>
      <c r="K7" s="10">
        <f>K8+K20+K24</f>
        <v>136612</v>
      </c>
      <c r="L7" s="10">
        <f>L8+L20+L24</f>
        <v>171746</v>
      </c>
      <c r="M7" s="10">
        <f t="shared" si="0"/>
        <v>59288</v>
      </c>
      <c r="N7" s="10">
        <f t="shared" si="0"/>
        <v>33815</v>
      </c>
      <c r="O7" s="10">
        <f>+O8+O20+O24</f>
        <v>1741635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98935</v>
      </c>
      <c r="C8" s="12">
        <f>+C9+C12+C16</f>
        <v>69480</v>
      </c>
      <c r="D8" s="12">
        <f>+D9+D12+D16</f>
        <v>88672</v>
      </c>
      <c r="E8" s="12">
        <f>+E9+E12+E16</f>
        <v>10936</v>
      </c>
      <c r="F8" s="12">
        <f aca="true" t="shared" si="1" ref="F8:N8">+F9+F12+F16</f>
        <v>70504</v>
      </c>
      <c r="G8" s="12">
        <f t="shared" si="1"/>
        <v>101706</v>
      </c>
      <c r="H8" s="12">
        <f>+H9+H12+H16</f>
        <v>68372</v>
      </c>
      <c r="I8" s="12">
        <f>+I9+I12+I16</f>
        <v>17894</v>
      </c>
      <c r="J8" s="12">
        <f>+J9+J12+J16</f>
        <v>104577</v>
      </c>
      <c r="K8" s="12">
        <f>+K9+K12+K16</f>
        <v>65755</v>
      </c>
      <c r="L8" s="12">
        <f>+L9+L12+L16</f>
        <v>79076</v>
      </c>
      <c r="M8" s="12">
        <f t="shared" si="1"/>
        <v>30566</v>
      </c>
      <c r="N8" s="12">
        <f t="shared" si="1"/>
        <v>18165</v>
      </c>
      <c r="O8" s="12">
        <f>SUM(B8:N8)</f>
        <v>824638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13508</v>
      </c>
      <c r="C9" s="14">
        <v>12505</v>
      </c>
      <c r="D9" s="14">
        <v>10283</v>
      </c>
      <c r="E9" s="14">
        <v>1304</v>
      </c>
      <c r="F9" s="14">
        <v>9044</v>
      </c>
      <c r="G9" s="14">
        <v>14590</v>
      </c>
      <c r="H9" s="14">
        <v>12204</v>
      </c>
      <c r="I9" s="14">
        <v>3395</v>
      </c>
      <c r="J9" s="14">
        <v>11794</v>
      </c>
      <c r="K9" s="14">
        <v>10587</v>
      </c>
      <c r="L9" s="14">
        <v>8808</v>
      </c>
      <c r="M9" s="14">
        <v>4527</v>
      </c>
      <c r="N9" s="14">
        <v>2503</v>
      </c>
      <c r="O9" s="12">
        <f aca="true" t="shared" si="2" ref="O9:O19">SUM(B9:N9)</f>
        <v>115052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13508</v>
      </c>
      <c r="C10" s="14">
        <f>+C9-C11</f>
        <v>12505</v>
      </c>
      <c r="D10" s="14">
        <f>+D9-D11</f>
        <v>10283</v>
      </c>
      <c r="E10" s="14">
        <f>+E9-E11</f>
        <v>1304</v>
      </c>
      <c r="F10" s="14">
        <f aca="true" t="shared" si="3" ref="F10:N10">+F9-F11</f>
        <v>9044</v>
      </c>
      <c r="G10" s="14">
        <f t="shared" si="3"/>
        <v>14590</v>
      </c>
      <c r="H10" s="14">
        <f>+H9-H11</f>
        <v>12204</v>
      </c>
      <c r="I10" s="14">
        <f>+I9-I11</f>
        <v>3395</v>
      </c>
      <c r="J10" s="14">
        <f>+J9-J11</f>
        <v>11794</v>
      </c>
      <c r="K10" s="14">
        <f>+K9-K11</f>
        <v>10587</v>
      </c>
      <c r="L10" s="14">
        <f>+L9-L11</f>
        <v>8808</v>
      </c>
      <c r="M10" s="14">
        <f t="shared" si="3"/>
        <v>4527</v>
      </c>
      <c r="N10" s="14">
        <f t="shared" si="3"/>
        <v>2503</v>
      </c>
      <c r="O10" s="12">
        <f t="shared" si="2"/>
        <v>115052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80008</v>
      </c>
      <c r="C12" s="14">
        <f>C13+C14+C15</f>
        <v>53414</v>
      </c>
      <c r="D12" s="14">
        <f>D13+D14+D15</f>
        <v>74301</v>
      </c>
      <c r="E12" s="14">
        <f>E13+E14+E15</f>
        <v>9073</v>
      </c>
      <c r="F12" s="14">
        <f aca="true" t="shared" si="4" ref="F12:N12">F13+F14+F15</f>
        <v>57767</v>
      </c>
      <c r="G12" s="14">
        <f t="shared" si="4"/>
        <v>81459</v>
      </c>
      <c r="H12" s="14">
        <f>H13+H14+H15</f>
        <v>52936</v>
      </c>
      <c r="I12" s="14">
        <f>I13+I14+I15</f>
        <v>13643</v>
      </c>
      <c r="J12" s="14">
        <f>J13+J14+J15</f>
        <v>87062</v>
      </c>
      <c r="K12" s="14">
        <f>K13+K14+K15</f>
        <v>51696</v>
      </c>
      <c r="L12" s="14">
        <f>L13+L14+L15</f>
        <v>65329</v>
      </c>
      <c r="M12" s="14">
        <f t="shared" si="4"/>
        <v>24593</v>
      </c>
      <c r="N12" s="14">
        <f t="shared" si="4"/>
        <v>14881</v>
      </c>
      <c r="O12" s="12">
        <f t="shared" si="2"/>
        <v>666162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37423</v>
      </c>
      <c r="C13" s="14">
        <v>25579</v>
      </c>
      <c r="D13" s="14">
        <v>34589</v>
      </c>
      <c r="E13" s="14">
        <v>4264</v>
      </c>
      <c r="F13" s="14">
        <v>26844</v>
      </c>
      <c r="G13" s="14">
        <v>37997</v>
      </c>
      <c r="H13" s="14">
        <v>25576</v>
      </c>
      <c r="I13" s="14">
        <v>6585</v>
      </c>
      <c r="J13" s="14">
        <v>42161</v>
      </c>
      <c r="K13" s="14">
        <v>23387</v>
      </c>
      <c r="L13" s="14">
        <v>28654</v>
      </c>
      <c r="M13" s="14">
        <v>10131</v>
      </c>
      <c r="N13" s="14">
        <v>5959</v>
      </c>
      <c r="O13" s="12">
        <f t="shared" si="2"/>
        <v>309149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41162</v>
      </c>
      <c r="C14" s="14">
        <v>26365</v>
      </c>
      <c r="D14" s="14">
        <v>38660</v>
      </c>
      <c r="E14" s="14">
        <v>4607</v>
      </c>
      <c r="F14" s="14">
        <v>29691</v>
      </c>
      <c r="G14" s="14">
        <v>41079</v>
      </c>
      <c r="H14" s="14">
        <v>26251</v>
      </c>
      <c r="I14" s="14">
        <v>6740</v>
      </c>
      <c r="J14" s="14">
        <v>43468</v>
      </c>
      <c r="K14" s="14">
        <v>27260</v>
      </c>
      <c r="L14" s="14">
        <v>35750</v>
      </c>
      <c r="M14" s="14">
        <v>13982</v>
      </c>
      <c r="N14" s="14">
        <v>8698</v>
      </c>
      <c r="O14" s="12">
        <f t="shared" si="2"/>
        <v>343713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1423</v>
      </c>
      <c r="C15" s="14">
        <v>1470</v>
      </c>
      <c r="D15" s="14">
        <v>1052</v>
      </c>
      <c r="E15" s="14">
        <v>202</v>
      </c>
      <c r="F15" s="14">
        <v>1232</v>
      </c>
      <c r="G15" s="14">
        <v>2383</v>
      </c>
      <c r="H15" s="14">
        <v>1109</v>
      </c>
      <c r="I15" s="14">
        <v>318</v>
      </c>
      <c r="J15" s="14">
        <v>1433</v>
      </c>
      <c r="K15" s="14">
        <v>1049</v>
      </c>
      <c r="L15" s="14">
        <v>925</v>
      </c>
      <c r="M15" s="14">
        <v>480</v>
      </c>
      <c r="N15" s="14">
        <v>224</v>
      </c>
      <c r="O15" s="12">
        <f t="shared" si="2"/>
        <v>13300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5419</v>
      </c>
      <c r="C16" s="14">
        <f>C17+C18+C19</f>
        <v>3561</v>
      </c>
      <c r="D16" s="14">
        <f>D17+D18+D19</f>
        <v>4088</v>
      </c>
      <c r="E16" s="14">
        <f>E17+E18+E19</f>
        <v>559</v>
      </c>
      <c r="F16" s="14">
        <f aca="true" t="shared" si="5" ref="F16:N16">F17+F18+F19</f>
        <v>3693</v>
      </c>
      <c r="G16" s="14">
        <f t="shared" si="5"/>
        <v>5657</v>
      </c>
      <c r="H16" s="14">
        <f>H17+H18+H19</f>
        <v>3232</v>
      </c>
      <c r="I16" s="14">
        <f>I17+I18+I19</f>
        <v>856</v>
      </c>
      <c r="J16" s="14">
        <f>J17+J18+J19</f>
        <v>5721</v>
      </c>
      <c r="K16" s="14">
        <f>K17+K18+K19</f>
        <v>3472</v>
      </c>
      <c r="L16" s="14">
        <f>L17+L18+L19</f>
        <v>4939</v>
      </c>
      <c r="M16" s="14">
        <f t="shared" si="5"/>
        <v>1446</v>
      </c>
      <c r="N16" s="14">
        <f t="shared" si="5"/>
        <v>781</v>
      </c>
      <c r="O16" s="12">
        <f t="shared" si="2"/>
        <v>43424</v>
      </c>
    </row>
    <row r="17" spans="1:26" ht="18.75" customHeight="1">
      <c r="A17" s="15" t="s">
        <v>16</v>
      </c>
      <c r="B17" s="14">
        <v>5330</v>
      </c>
      <c r="C17" s="14">
        <v>3520</v>
      </c>
      <c r="D17" s="14">
        <v>4021</v>
      </c>
      <c r="E17" s="14">
        <v>550</v>
      </c>
      <c r="F17" s="14">
        <v>3661</v>
      </c>
      <c r="G17" s="14">
        <v>5607</v>
      </c>
      <c r="H17" s="14">
        <v>3199</v>
      </c>
      <c r="I17" s="14">
        <v>850</v>
      </c>
      <c r="J17" s="14">
        <v>5648</v>
      </c>
      <c r="K17" s="14">
        <v>3425</v>
      </c>
      <c r="L17" s="14">
        <v>4870</v>
      </c>
      <c r="M17" s="14">
        <v>1421</v>
      </c>
      <c r="N17" s="14">
        <v>765</v>
      </c>
      <c r="O17" s="12">
        <f t="shared" si="2"/>
        <v>42867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70</v>
      </c>
      <c r="C18" s="14">
        <v>36</v>
      </c>
      <c r="D18" s="14">
        <v>61</v>
      </c>
      <c r="E18" s="14">
        <v>9</v>
      </c>
      <c r="F18" s="14">
        <v>28</v>
      </c>
      <c r="G18" s="14">
        <v>49</v>
      </c>
      <c r="H18" s="14">
        <v>32</v>
      </c>
      <c r="I18" s="14">
        <v>6</v>
      </c>
      <c r="J18" s="14">
        <v>64</v>
      </c>
      <c r="K18" s="14">
        <v>39</v>
      </c>
      <c r="L18" s="14">
        <v>66</v>
      </c>
      <c r="M18" s="14">
        <v>25</v>
      </c>
      <c r="N18" s="14">
        <v>16</v>
      </c>
      <c r="O18" s="12">
        <f t="shared" si="2"/>
        <v>501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19</v>
      </c>
      <c r="C19" s="14">
        <v>5</v>
      </c>
      <c r="D19" s="14">
        <v>6</v>
      </c>
      <c r="E19" s="14">
        <v>0</v>
      </c>
      <c r="F19" s="14">
        <v>4</v>
      </c>
      <c r="G19" s="14">
        <v>1</v>
      </c>
      <c r="H19" s="14">
        <v>1</v>
      </c>
      <c r="I19" s="14">
        <v>0</v>
      </c>
      <c r="J19" s="14">
        <v>9</v>
      </c>
      <c r="K19" s="14">
        <v>8</v>
      </c>
      <c r="L19" s="14">
        <v>3</v>
      </c>
      <c r="M19" s="14">
        <v>0</v>
      </c>
      <c r="N19" s="14">
        <v>0</v>
      </c>
      <c r="O19" s="12">
        <f t="shared" si="2"/>
        <v>56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58465</v>
      </c>
      <c r="C20" s="18">
        <f>C21+C22+C23</f>
        <v>32510</v>
      </c>
      <c r="D20" s="18">
        <f>D21+D22+D23</f>
        <v>39632</v>
      </c>
      <c r="E20" s="18">
        <f>E21+E22+E23</f>
        <v>5411</v>
      </c>
      <c r="F20" s="18">
        <f aca="true" t="shared" si="6" ref="F20:N20">F21+F22+F23</f>
        <v>34729</v>
      </c>
      <c r="G20" s="18">
        <f t="shared" si="6"/>
        <v>45581</v>
      </c>
      <c r="H20" s="18">
        <f>H21+H22+H23</f>
        <v>33890</v>
      </c>
      <c r="I20" s="18">
        <f>I21+I22+I23</f>
        <v>8552</v>
      </c>
      <c r="J20" s="18">
        <f>J21+J22+J23</f>
        <v>57627</v>
      </c>
      <c r="K20" s="18">
        <f>K21+K22+K23</f>
        <v>32738</v>
      </c>
      <c r="L20" s="18">
        <f>L21+L22+L23</f>
        <v>51833</v>
      </c>
      <c r="M20" s="18">
        <f t="shared" si="6"/>
        <v>16398</v>
      </c>
      <c r="N20" s="18">
        <f t="shared" si="6"/>
        <v>9252</v>
      </c>
      <c r="O20" s="12">
        <f aca="true" t="shared" si="7" ref="O20:O26">SUM(B20:N20)</f>
        <v>426618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30284</v>
      </c>
      <c r="C21" s="14">
        <v>18225</v>
      </c>
      <c r="D21" s="14">
        <v>19214</v>
      </c>
      <c r="E21" s="14">
        <v>2802</v>
      </c>
      <c r="F21" s="14">
        <v>18246</v>
      </c>
      <c r="G21" s="14">
        <v>23193</v>
      </c>
      <c r="H21" s="14">
        <v>18883</v>
      </c>
      <c r="I21" s="14">
        <v>4759</v>
      </c>
      <c r="J21" s="14">
        <v>31113</v>
      </c>
      <c r="K21" s="14">
        <v>16633</v>
      </c>
      <c r="L21" s="14">
        <v>25292</v>
      </c>
      <c r="M21" s="14">
        <v>8145</v>
      </c>
      <c r="N21" s="14">
        <v>4402</v>
      </c>
      <c r="O21" s="12">
        <f t="shared" si="7"/>
        <v>221191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27484</v>
      </c>
      <c r="C22" s="14">
        <v>13740</v>
      </c>
      <c r="D22" s="14">
        <v>20015</v>
      </c>
      <c r="E22" s="14">
        <v>2521</v>
      </c>
      <c r="F22" s="14">
        <v>16056</v>
      </c>
      <c r="G22" s="14">
        <v>21561</v>
      </c>
      <c r="H22" s="14">
        <v>14562</v>
      </c>
      <c r="I22" s="14">
        <v>3697</v>
      </c>
      <c r="J22" s="14">
        <v>25855</v>
      </c>
      <c r="K22" s="14">
        <v>15674</v>
      </c>
      <c r="L22" s="14">
        <v>26080</v>
      </c>
      <c r="M22" s="14">
        <v>8047</v>
      </c>
      <c r="N22" s="14">
        <v>4743</v>
      </c>
      <c r="O22" s="12">
        <f t="shared" si="7"/>
        <v>200035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697</v>
      </c>
      <c r="C23" s="14">
        <v>545</v>
      </c>
      <c r="D23" s="14">
        <v>403</v>
      </c>
      <c r="E23" s="14">
        <v>88</v>
      </c>
      <c r="F23" s="14">
        <v>427</v>
      </c>
      <c r="G23" s="14">
        <v>827</v>
      </c>
      <c r="H23" s="14">
        <v>445</v>
      </c>
      <c r="I23" s="14">
        <v>96</v>
      </c>
      <c r="J23" s="14">
        <v>659</v>
      </c>
      <c r="K23" s="14">
        <v>431</v>
      </c>
      <c r="L23" s="14">
        <v>461</v>
      </c>
      <c r="M23" s="14">
        <v>206</v>
      </c>
      <c r="N23" s="14">
        <v>107</v>
      </c>
      <c r="O23" s="12">
        <f t="shared" si="7"/>
        <v>5392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65386</v>
      </c>
      <c r="C24" s="14">
        <f>C25+C26</f>
        <v>45122</v>
      </c>
      <c r="D24" s="14">
        <f>D25+D26</f>
        <v>52582</v>
      </c>
      <c r="E24" s="14">
        <f>E25+E26</f>
        <v>8144</v>
      </c>
      <c r="F24" s="14">
        <f aca="true" t="shared" si="8" ref="F24:N24">F25+F26</f>
        <v>47737</v>
      </c>
      <c r="G24" s="14">
        <f t="shared" si="8"/>
        <v>66437</v>
      </c>
      <c r="H24" s="14">
        <f>H25+H26</f>
        <v>41278</v>
      </c>
      <c r="I24" s="14">
        <f>I25+I26</f>
        <v>10673</v>
      </c>
      <c r="J24" s="14">
        <f>J25+J26</f>
        <v>55342</v>
      </c>
      <c r="K24" s="14">
        <f>K25+K26</f>
        <v>38119</v>
      </c>
      <c r="L24" s="14">
        <f>L25+L26</f>
        <v>40837</v>
      </c>
      <c r="M24" s="14">
        <f t="shared" si="8"/>
        <v>12324</v>
      </c>
      <c r="N24" s="14">
        <f t="shared" si="8"/>
        <v>6398</v>
      </c>
      <c r="O24" s="12">
        <f t="shared" si="7"/>
        <v>490379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37042</v>
      </c>
      <c r="C25" s="14">
        <v>28565</v>
      </c>
      <c r="D25" s="14">
        <v>32864</v>
      </c>
      <c r="E25" s="14">
        <v>5577</v>
      </c>
      <c r="F25" s="14">
        <v>30566</v>
      </c>
      <c r="G25" s="14">
        <v>43919</v>
      </c>
      <c r="H25" s="14">
        <v>27698</v>
      </c>
      <c r="I25" s="14">
        <v>7640</v>
      </c>
      <c r="J25" s="14">
        <v>28888</v>
      </c>
      <c r="K25" s="14">
        <v>24511</v>
      </c>
      <c r="L25" s="14">
        <v>23858</v>
      </c>
      <c r="M25" s="14">
        <v>7341</v>
      </c>
      <c r="N25" s="14">
        <v>3483</v>
      </c>
      <c r="O25" s="12">
        <f t="shared" si="7"/>
        <v>301952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28344</v>
      </c>
      <c r="C26" s="14">
        <v>16557</v>
      </c>
      <c r="D26" s="14">
        <v>19718</v>
      </c>
      <c r="E26" s="14">
        <v>2567</v>
      </c>
      <c r="F26" s="14">
        <v>17171</v>
      </c>
      <c r="G26" s="14">
        <v>22518</v>
      </c>
      <c r="H26" s="14">
        <v>13580</v>
      </c>
      <c r="I26" s="14">
        <v>3033</v>
      </c>
      <c r="J26" s="14">
        <v>26454</v>
      </c>
      <c r="K26" s="14">
        <v>13608</v>
      </c>
      <c r="L26" s="14">
        <v>16979</v>
      </c>
      <c r="M26" s="14">
        <v>4983</v>
      </c>
      <c r="N26" s="14">
        <v>2915</v>
      </c>
      <c r="O26" s="12">
        <f t="shared" si="7"/>
        <v>188427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473785.0010115601</v>
      </c>
      <c r="C36" s="60">
        <f aca="true" t="shared" si="11" ref="C36:N36">C37+C38+C39+C40</f>
        <v>329257.1109160001</v>
      </c>
      <c r="D36" s="60">
        <f t="shared" si="11"/>
        <v>349205.5269443</v>
      </c>
      <c r="E36" s="60">
        <f t="shared" si="11"/>
        <v>68278.6271344</v>
      </c>
      <c r="F36" s="60">
        <f t="shared" si="11"/>
        <v>337699.1153885</v>
      </c>
      <c r="G36" s="60">
        <f t="shared" si="11"/>
        <v>375384.65520000004</v>
      </c>
      <c r="H36" s="60">
        <f t="shared" si="11"/>
        <v>305044.18399999995</v>
      </c>
      <c r="I36" s="60">
        <f>I37+I38+I39+I40</f>
        <v>79818.5387238</v>
      </c>
      <c r="J36" s="60">
        <f>J37+J38+J39+J40</f>
        <v>455060.4388427999</v>
      </c>
      <c r="K36" s="60">
        <f>K37+K38+K39+K40</f>
        <v>344386.7357916</v>
      </c>
      <c r="L36" s="60">
        <f>L37+L38+L39+L40</f>
        <v>405190.01548096</v>
      </c>
      <c r="M36" s="60">
        <f t="shared" si="11"/>
        <v>175196.42422184002</v>
      </c>
      <c r="N36" s="60">
        <f t="shared" si="11"/>
        <v>85492.5200064</v>
      </c>
      <c r="O36" s="60">
        <f>O37+O38+O39+O40</f>
        <v>3783798.8936621603</v>
      </c>
    </row>
    <row r="37" spans="1:15" ht="18.75" customHeight="1">
      <c r="A37" s="57" t="s">
        <v>50</v>
      </c>
      <c r="B37" s="54">
        <f aca="true" t="shared" si="12" ref="B37:N37">B29*B7</f>
        <v>467249.0778</v>
      </c>
      <c r="C37" s="54">
        <f t="shared" si="12"/>
        <v>323705.24480000004</v>
      </c>
      <c r="D37" s="54">
        <f t="shared" si="12"/>
        <v>337931.2252</v>
      </c>
      <c r="E37" s="54">
        <f t="shared" si="12"/>
        <v>67786.1898</v>
      </c>
      <c r="F37" s="54">
        <f t="shared" si="12"/>
        <v>333673.46099999995</v>
      </c>
      <c r="G37" s="54">
        <f t="shared" si="12"/>
        <v>369721.1476</v>
      </c>
      <c r="H37" s="54">
        <f t="shared" si="12"/>
        <v>300099.078</v>
      </c>
      <c r="I37" s="54">
        <f>I29*I7</f>
        <v>79371.5577</v>
      </c>
      <c r="J37" s="54">
        <f>J29*J7</f>
        <v>446839.48399999994</v>
      </c>
      <c r="K37" s="54">
        <f>K29*K7</f>
        <v>329426.1768</v>
      </c>
      <c r="L37" s="54">
        <f>L29*L7</f>
        <v>396767.6092</v>
      </c>
      <c r="M37" s="54">
        <f t="shared" si="12"/>
        <v>172024.132</v>
      </c>
      <c r="N37" s="54">
        <f t="shared" si="12"/>
        <v>85021.0545</v>
      </c>
      <c r="O37" s="56">
        <f>SUM(B37:N37)</f>
        <v>3709615.4384000003</v>
      </c>
    </row>
    <row r="38" spans="1:15" ht="18.75" customHeight="1">
      <c r="A38" s="57" t="s">
        <v>51</v>
      </c>
      <c r="B38" s="54">
        <f aca="true" t="shared" si="13" ref="B38:N38">B30*B7</f>
        <v>-1380.05678844</v>
      </c>
      <c r="C38" s="54">
        <f t="shared" si="13"/>
        <v>-863.473884</v>
      </c>
      <c r="D38" s="54">
        <f t="shared" si="13"/>
        <v>-1003.9082556999999</v>
      </c>
      <c r="E38" s="54">
        <f t="shared" si="13"/>
        <v>-153.8426656</v>
      </c>
      <c r="F38" s="54">
        <f t="shared" si="13"/>
        <v>-972.5756115</v>
      </c>
      <c r="G38" s="54">
        <f t="shared" si="13"/>
        <v>-1089.9924</v>
      </c>
      <c r="H38" s="54">
        <f t="shared" si="13"/>
        <v>-803.824</v>
      </c>
      <c r="I38" s="54">
        <f>I30*I7</f>
        <v>-207.8589762</v>
      </c>
      <c r="J38" s="54">
        <f>J30*J7</f>
        <v>-1237.4451572</v>
      </c>
      <c r="K38" s="54">
        <f>K30*K7</f>
        <v>-869.6310084</v>
      </c>
      <c r="L38" s="54">
        <f>L30*L7</f>
        <v>-1073.45371904</v>
      </c>
      <c r="M38" s="54">
        <f t="shared" si="13"/>
        <v>-436.86777816</v>
      </c>
      <c r="N38" s="54">
        <f t="shared" si="13"/>
        <v>-247.5744936</v>
      </c>
      <c r="O38" s="25">
        <f>SUM(B38:N38)</f>
        <v>-10340.50473784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4658.9</v>
      </c>
      <c r="C40" s="54">
        <v>4022.82</v>
      </c>
      <c r="D40" s="54">
        <v>10116.81</v>
      </c>
      <c r="E40" s="54">
        <v>0</v>
      </c>
      <c r="F40" s="54">
        <v>2836.83</v>
      </c>
      <c r="G40" s="54">
        <v>4091.34</v>
      </c>
      <c r="H40" s="54">
        <v>3506.21</v>
      </c>
      <c r="I40" s="54">
        <v>0</v>
      </c>
      <c r="J40" s="54">
        <v>6911.8</v>
      </c>
      <c r="K40" s="54">
        <v>13711.59</v>
      </c>
      <c r="L40" s="54">
        <v>6893.62</v>
      </c>
      <c r="M40" s="54">
        <v>2338</v>
      </c>
      <c r="N40" s="54">
        <v>0</v>
      </c>
      <c r="O40" s="56">
        <f>SUM(B40:N40)</f>
        <v>59087.920000000006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-54032</v>
      </c>
      <c r="C42" s="25">
        <f aca="true" t="shared" si="15" ref="C42:N42">+C43+C46+C58+C59</f>
        <v>-50020</v>
      </c>
      <c r="D42" s="25">
        <f t="shared" si="15"/>
        <v>-42132</v>
      </c>
      <c r="E42" s="25">
        <f t="shared" si="15"/>
        <v>-5216</v>
      </c>
      <c r="F42" s="25">
        <f t="shared" si="15"/>
        <v>-37176</v>
      </c>
      <c r="G42" s="25">
        <f t="shared" si="15"/>
        <v>-58860</v>
      </c>
      <c r="H42" s="25">
        <f t="shared" si="15"/>
        <v>-48816</v>
      </c>
      <c r="I42" s="25">
        <f>+I43+I46+I58+I59</f>
        <v>-14580</v>
      </c>
      <c r="J42" s="25">
        <f>+J43+J46+J58+J59</f>
        <v>-47176</v>
      </c>
      <c r="K42" s="25">
        <f>+K43+K46+K58+K59</f>
        <v>-42348</v>
      </c>
      <c r="L42" s="25">
        <f>+L43+L46+L58+L59</f>
        <v>-35232</v>
      </c>
      <c r="M42" s="25">
        <f t="shared" si="15"/>
        <v>-18108</v>
      </c>
      <c r="N42" s="25">
        <f t="shared" si="15"/>
        <v>-10012</v>
      </c>
      <c r="O42" s="25">
        <f>+O43+O46+O58+O59</f>
        <v>-463708</v>
      </c>
    </row>
    <row r="43" spans="1:15" ht="18.75" customHeight="1">
      <c r="A43" s="17" t="s">
        <v>55</v>
      </c>
      <c r="B43" s="26">
        <f>B44+B45</f>
        <v>-54032</v>
      </c>
      <c r="C43" s="26">
        <f>C44+C45</f>
        <v>-50020</v>
      </c>
      <c r="D43" s="26">
        <f>D44+D45</f>
        <v>-41132</v>
      </c>
      <c r="E43" s="26">
        <f>E44+E45</f>
        <v>-5216</v>
      </c>
      <c r="F43" s="26">
        <f aca="true" t="shared" si="16" ref="F43:N43">F44+F45</f>
        <v>-36176</v>
      </c>
      <c r="G43" s="26">
        <f t="shared" si="16"/>
        <v>-58360</v>
      </c>
      <c r="H43" s="26">
        <f t="shared" si="16"/>
        <v>-48816</v>
      </c>
      <c r="I43" s="26">
        <f>I44+I45</f>
        <v>-13580</v>
      </c>
      <c r="J43" s="26">
        <f>J44+J45</f>
        <v>-47176</v>
      </c>
      <c r="K43" s="26">
        <f>K44+K45</f>
        <v>-42348</v>
      </c>
      <c r="L43" s="26">
        <f>L44+L45</f>
        <v>-35232</v>
      </c>
      <c r="M43" s="26">
        <f t="shared" si="16"/>
        <v>-18108</v>
      </c>
      <c r="N43" s="26">
        <f t="shared" si="16"/>
        <v>-10012</v>
      </c>
      <c r="O43" s="25">
        <f aca="true" t="shared" si="17" ref="O43:O59">SUM(B43:N43)</f>
        <v>-460208</v>
      </c>
    </row>
    <row r="44" spans="1:26" ht="18.75" customHeight="1">
      <c r="A44" s="13" t="s">
        <v>56</v>
      </c>
      <c r="B44" s="20">
        <f>ROUND(-B9*$D$3,2)</f>
        <v>-54032</v>
      </c>
      <c r="C44" s="20">
        <f>ROUND(-C9*$D$3,2)</f>
        <v>-50020</v>
      </c>
      <c r="D44" s="20">
        <f>ROUND(-D9*$D$3,2)</f>
        <v>-41132</v>
      </c>
      <c r="E44" s="20">
        <f>ROUND(-E9*$D$3,2)</f>
        <v>-5216</v>
      </c>
      <c r="F44" s="20">
        <f aca="true" t="shared" si="18" ref="F44:N44">ROUND(-F9*$D$3,2)</f>
        <v>-36176</v>
      </c>
      <c r="G44" s="20">
        <f t="shared" si="18"/>
        <v>-58360</v>
      </c>
      <c r="H44" s="20">
        <f t="shared" si="18"/>
        <v>-48816</v>
      </c>
      <c r="I44" s="20">
        <f>ROUND(-I9*$D$3,2)</f>
        <v>-13580</v>
      </c>
      <c r="J44" s="20">
        <f>ROUND(-J9*$D$3,2)</f>
        <v>-47176</v>
      </c>
      <c r="K44" s="20">
        <f>ROUND(-K9*$D$3,2)</f>
        <v>-42348</v>
      </c>
      <c r="L44" s="20">
        <f>ROUND(-L9*$D$3,2)</f>
        <v>-35232</v>
      </c>
      <c r="M44" s="20">
        <f t="shared" si="18"/>
        <v>-18108</v>
      </c>
      <c r="N44" s="20">
        <f t="shared" si="18"/>
        <v>-10012</v>
      </c>
      <c r="O44" s="46">
        <f t="shared" si="17"/>
        <v>-460208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419753.0010115601</v>
      </c>
      <c r="C61" s="29">
        <f t="shared" si="21"/>
        <v>279237.1109160001</v>
      </c>
      <c r="D61" s="29">
        <f t="shared" si="21"/>
        <v>307073.5269443</v>
      </c>
      <c r="E61" s="29">
        <f t="shared" si="21"/>
        <v>63062.6271344</v>
      </c>
      <c r="F61" s="29">
        <f t="shared" si="21"/>
        <v>300523.1153885</v>
      </c>
      <c r="G61" s="29">
        <f t="shared" si="21"/>
        <v>316524.65520000004</v>
      </c>
      <c r="H61" s="29">
        <f t="shared" si="21"/>
        <v>256228.18399999995</v>
      </c>
      <c r="I61" s="29">
        <f t="shared" si="21"/>
        <v>65238.5387238</v>
      </c>
      <c r="J61" s="29">
        <f>+J36+J42</f>
        <v>407884.4388427999</v>
      </c>
      <c r="K61" s="29">
        <f>+K36+K42</f>
        <v>302038.7357916</v>
      </c>
      <c r="L61" s="29">
        <f>+L36+L42</f>
        <v>369958.01548096</v>
      </c>
      <c r="M61" s="29">
        <f t="shared" si="21"/>
        <v>157088.42422184002</v>
      </c>
      <c r="N61" s="29">
        <f t="shared" si="21"/>
        <v>75480.5200064</v>
      </c>
      <c r="O61" s="29">
        <f>SUM(B61:N61)</f>
        <v>3320090.8936621603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419753</v>
      </c>
      <c r="C64" s="36">
        <f aca="true" t="shared" si="22" ref="C64:N64">SUM(C65:C78)</f>
        <v>279237.11</v>
      </c>
      <c r="D64" s="36">
        <f t="shared" si="22"/>
        <v>307073.53</v>
      </c>
      <c r="E64" s="36">
        <f t="shared" si="22"/>
        <v>63062.63</v>
      </c>
      <c r="F64" s="36">
        <f t="shared" si="22"/>
        <v>300523.11</v>
      </c>
      <c r="G64" s="36">
        <f t="shared" si="22"/>
        <v>316524.66</v>
      </c>
      <c r="H64" s="36">
        <f t="shared" si="22"/>
        <v>256228.19</v>
      </c>
      <c r="I64" s="36">
        <f t="shared" si="22"/>
        <v>65238.54</v>
      </c>
      <c r="J64" s="36">
        <f t="shared" si="22"/>
        <v>407884.44</v>
      </c>
      <c r="K64" s="36">
        <f t="shared" si="22"/>
        <v>302038.74</v>
      </c>
      <c r="L64" s="36">
        <f t="shared" si="22"/>
        <v>369958.02</v>
      </c>
      <c r="M64" s="36">
        <f t="shared" si="22"/>
        <v>157088.42</v>
      </c>
      <c r="N64" s="36">
        <f t="shared" si="22"/>
        <v>75480.52</v>
      </c>
      <c r="O64" s="29">
        <f>SUM(O65:O78)</f>
        <v>3320090.91</v>
      </c>
    </row>
    <row r="65" spans="1:16" ht="18.75" customHeight="1">
      <c r="A65" s="17" t="s">
        <v>70</v>
      </c>
      <c r="B65" s="36">
        <v>81966.55</v>
      </c>
      <c r="C65" s="36">
        <v>81136.76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163103.31</v>
      </c>
      <c r="P65"/>
    </row>
    <row r="66" spans="1:16" ht="18.75" customHeight="1">
      <c r="A66" s="17" t="s">
        <v>71</v>
      </c>
      <c r="B66" s="36">
        <v>337786.45</v>
      </c>
      <c r="C66" s="36">
        <v>198100.35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535886.8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307073.53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307073.53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63062.63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63062.63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300523.11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300523.11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316524.66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316524.66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256228.19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256228.19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65238.54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65238.54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407884.44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407884.44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302038.74</v>
      </c>
      <c r="L74" s="35">
        <v>0</v>
      </c>
      <c r="M74" s="35">
        <v>0</v>
      </c>
      <c r="N74" s="35">
        <v>0</v>
      </c>
      <c r="O74" s="29">
        <f t="shared" si="23"/>
        <v>302038.74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369958.02</v>
      </c>
      <c r="M75" s="35">
        <v>0</v>
      </c>
      <c r="N75" s="61">
        <v>0</v>
      </c>
      <c r="O75" s="26">
        <f t="shared" si="23"/>
        <v>369958.02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157088.42</v>
      </c>
      <c r="N76" s="35">
        <v>0</v>
      </c>
      <c r="O76" s="29">
        <f t="shared" si="23"/>
        <v>157088.42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75480.52</v>
      </c>
      <c r="O77" s="26">
        <f t="shared" si="23"/>
        <v>75480.52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2.349314439812402</v>
      </c>
      <c r="C82" s="44">
        <v>2.511778783848486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2.055027545741462</v>
      </c>
      <c r="C83" s="44">
        <v>2.107475330082726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1.8745990123298653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2.7879068692335958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2.1890716178891285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1.7372560648312778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2.1007243555803257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2.150341839052776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2.0600178299890595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2.420542454481305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2.319101437477205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2.9155718563931994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2.5282424961230223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2018-05-07T19:26:45Z</dcterms:modified>
  <cp:category/>
  <cp:version/>
  <cp:contentType/>
  <cp:contentStatus/>
</cp:coreProperties>
</file>