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<sst xmlns="http://schemas.openxmlformats.org/spreadsheetml/2006/main" count="139" uniqueCount="139">
  <si>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</si>
  <si>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</si>
  <si>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</si>
  <si>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</si>
  <si>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</si>
  <si>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</si>
  <si>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</si>
  <si>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</si>
  <si>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</si>
  <si>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</si>
  <si>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</si>
  <si>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</si>
  <si>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</si>
  <si>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</si>
  <si>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</si>
  <si>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</si>
  <si>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</si>
  <si>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</si>
  <si>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</si>
  <si>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</si>
  <si>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</si>
  <si>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</si>
  <si>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</si>
  <si>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</si>
  <si>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</si>
  <si>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</si>
  <si>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</si>
  <si>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</si>
  <si>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</si>
  <si>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</si>
  <si>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</si>
  <si>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</si>
  <si>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</si>
  <si>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</si>
  <si>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</si>
  <si>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</si>
  <si>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</si>
  <si>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</si>
  <si>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</si>
  <si>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</si>
  <si>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</si>
  <si>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</si>
  <si>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</si>
  <si>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</si>
  <si>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</si>
  <si>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</si>
  <si>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</si>
  <si>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</si>
  <si>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</si>
  <si>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</si>
  <si>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</si>
  <si>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</si>
  <si>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</si>
  <si>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</si>
  <si>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</si>
  <si>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</si>
  <si>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</si>
  <si>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</si>
  <si>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</si>
  <si>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</si>
  <si>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</si>
  <si>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</si>
  <si>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</si>
  <si>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</si>
  <si>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</si>
  <si>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</si>
  <si>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</si>
  <si>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</si>
  <si>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</si>
  <si>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</si>
  <si>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</si>
  <si>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</si>
  <si>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</si>
  <si>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</si>
  <si>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</si>
  <si>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</si>
  <si>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</si>
  <si>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</si>
  <si>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</si>
  <si>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</si>
  <si>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</si>
  <si>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</si>
  <si>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</si>
  <si>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</si>
  <si>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</si>
  <si>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</si>
  <si>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</si>
  <si>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</si>
  <si>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</si>
  <si>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</si>
  <si>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</si>
  <si>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</si>
  <si>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</si>
  <si>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</si>
  <si>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</si>
  <si>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</si>
  <si>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</si>
  <si>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</si>
  <si>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</si>
  <si>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</si>
  <si>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</si>
  <si>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</si>
  <si>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</si>
  <si>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</si>
  <si>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</si>
  <si>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</si>
  <si>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</si>
  <si>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</si>
  <si>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</si>
  <si>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</si>
  <si>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</si>
  <si>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</si>
  <si>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</si>
  <si>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</si>
  <si>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</si>
  <si>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</si>
  <si>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</si>
  <si>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</si>
  <si>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</si>
  <si>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</si>
  <si>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</si>
  <si>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</si>
  <si>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</si>
  <si>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</si>
  <si>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</si>
  <si>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</si>
  <si>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</si>
  <si>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</si>
  <si>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</si>
  <si>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</si>
  <si>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</si>
  <si>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</si>
  <si>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</si>
  <si>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</si>
  <si>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</si>
  <si>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</si>
  <si>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</si>
  <si>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</si>
  <si>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27/05/18 - VENCIMENTO 04/06/18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</si>
</sst>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133951</v>
      </c>
      <c r="C7" s="9">
        <f t="shared" si="0"/>
        <v>228706</v>
      </c>
      <c r="D7" s="9">
        <f t="shared" si="0"/>
        <v>237511</v>
      </c>
      <c r="E7" s="9">
        <f t="shared" si="0"/>
        <v>95507</v>
      </c>
      <c r="F7" s="9">
        <f t="shared" si="0"/>
        <v>177688</v>
      </c>
      <c r="G7" s="9">
        <f t="shared" si="0"/>
        <v>348487</v>
      </c>
      <c r="H7" s="9">
        <f t="shared" si="0"/>
        <v>134212</v>
      </c>
      <c r="I7" s="9">
        <f t="shared" si="0"/>
        <v>28581</v>
      </c>
      <c r="J7" s="9">
        <f t="shared" si="0"/>
        <v>65636</v>
      </c>
      <c r="K7" s="9">
        <f t="shared" si="0"/>
        <v>1450279</v>
      </c>
      <c r="L7" s="50"/>
    </row>
    <row r="8" spans="1:11" ht="17.25" customHeight="1">
      <c r="A8" s="10" t="s">
        <v>96</v>
      </c>
      <c r="B8" s="11">
        <f>B9+B12+B16</f>
        <v>66295</v>
      </c>
      <c r="C8" s="11">
        <f aca="true" t="shared" si="1" ref="C8:J8">C9+C12+C16</f>
        <v>116446</v>
      </c>
      <c r="D8" s="11">
        <f t="shared" si="1"/>
        <v>111196</v>
      </c>
      <c r="E8" s="11">
        <f t="shared" si="1"/>
        <v>49074</v>
      </c>
      <c r="F8" s="11">
        <f t="shared" si="1"/>
        <v>84078</v>
      </c>
      <c r="G8" s="11">
        <f t="shared" si="1"/>
        <v>168577</v>
      </c>
      <c r="H8" s="11">
        <f t="shared" si="1"/>
        <v>75574</v>
      </c>
      <c r="I8" s="11">
        <f t="shared" si="1"/>
        <v>13033</v>
      </c>
      <c r="J8" s="11">
        <f t="shared" si="1"/>
        <v>32595</v>
      </c>
      <c r="K8" s="11">
        <f>SUM(B8:J8)</f>
        <v>716868</v>
      </c>
    </row>
    <row r="9" spans="1:11" ht="17.25" customHeight="1">
      <c r="A9" s="15" t="s">
        <v>16</v>
      </c>
      <c r="B9" s="13">
        <f>+B10+B11</f>
        <v>13474</v>
      </c>
      <c r="C9" s="13">
        <f aca="true" t="shared" si="2" ref="C9:J9">+C10+C11</f>
        <v>24628</v>
      </c>
      <c r="D9" s="13">
        <f t="shared" si="2"/>
        <v>22880</v>
      </c>
      <c r="E9" s="13">
        <f t="shared" si="2"/>
        <v>10077</v>
      </c>
      <c r="F9" s="13">
        <f t="shared" si="2"/>
        <v>14074</v>
      </c>
      <c r="G9" s="13">
        <f t="shared" si="2"/>
        <v>22442</v>
      </c>
      <c r="H9" s="13">
        <f t="shared" si="2"/>
        <v>16637</v>
      </c>
      <c r="I9" s="13">
        <f t="shared" si="2"/>
        <v>3282</v>
      </c>
      <c r="J9" s="13">
        <f t="shared" si="2"/>
        <v>6443</v>
      </c>
      <c r="K9" s="11">
        <f>SUM(B9:J9)</f>
        <v>133937</v>
      </c>
    </row>
    <row r="10" spans="1:11" ht="17.25" customHeight="1">
      <c r="A10" s="29" t="s">
        <v>17</v>
      </c>
      <c r="B10" s="13">
        <v>13474</v>
      </c>
      <c r="C10" s="13">
        <v>24628</v>
      </c>
      <c r="D10" s="13">
        <v>22880</v>
      </c>
      <c r="E10" s="13">
        <v>10077</v>
      </c>
      <c r="F10" s="13">
        <v>14074</v>
      </c>
      <c r="G10" s="13">
        <v>22442</v>
      </c>
      <c r="H10" s="13">
        <v>16637</v>
      </c>
      <c r="I10" s="13">
        <v>3282</v>
      </c>
      <c r="J10" s="13">
        <v>6443</v>
      </c>
      <c r="K10" s="11">
        <f>SUM(B10:J10)</f>
        <v>133937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49451</v>
      </c>
      <c r="C12" s="17">
        <f t="shared" si="3"/>
        <v>85735</v>
      </c>
      <c r="D12" s="17">
        <f t="shared" si="3"/>
        <v>82773</v>
      </c>
      <c r="E12" s="17">
        <f t="shared" si="3"/>
        <v>36732</v>
      </c>
      <c r="F12" s="17">
        <f t="shared" si="3"/>
        <v>65049</v>
      </c>
      <c r="G12" s="17">
        <f t="shared" si="3"/>
        <v>136342</v>
      </c>
      <c r="H12" s="17">
        <f t="shared" si="3"/>
        <v>55740</v>
      </c>
      <c r="I12" s="17">
        <f t="shared" si="3"/>
        <v>9062</v>
      </c>
      <c r="J12" s="17">
        <f t="shared" si="3"/>
        <v>24659</v>
      </c>
      <c r="K12" s="11">
        <f aca="true" t="shared" si="4" ref="K12:K27">SUM(B12:J12)</f>
        <v>545543</v>
      </c>
    </row>
    <row r="13" spans="1:13" ht="17.25" customHeight="1">
      <c r="A13" s="14" t="s">
        <v>19</v>
      </c>
      <c r="B13" s="13">
        <v>23235</v>
      </c>
      <c r="C13" s="13">
        <v>42513</v>
      </c>
      <c r="D13" s="13">
        <v>41964</v>
      </c>
      <c r="E13" s="13">
        <v>18181</v>
      </c>
      <c r="F13" s="13">
        <v>29347</v>
      </c>
      <c r="G13" s="13">
        <v>57135</v>
      </c>
      <c r="H13" s="13">
        <v>23691</v>
      </c>
      <c r="I13" s="13">
        <v>4891</v>
      </c>
      <c r="J13" s="13">
        <v>12838</v>
      </c>
      <c r="K13" s="11">
        <f t="shared" si="4"/>
        <v>253795</v>
      </c>
      <c r="L13" s="50"/>
      <c r="M13" s="51"/>
    </row>
    <row r="14" spans="1:12" ht="17.25" customHeight="1">
      <c r="A14" s="14" t="s">
        <v>20</v>
      </c>
      <c r="B14" s="13">
        <v>24624</v>
      </c>
      <c r="C14" s="13">
        <v>40185</v>
      </c>
      <c r="D14" s="13">
        <v>38778</v>
      </c>
      <c r="E14" s="13">
        <v>17263</v>
      </c>
      <c r="F14" s="13">
        <v>33998</v>
      </c>
      <c r="G14" s="13">
        <v>76045</v>
      </c>
      <c r="H14" s="13">
        <v>29164</v>
      </c>
      <c r="I14" s="13">
        <v>3831</v>
      </c>
      <c r="J14" s="13">
        <v>11302</v>
      </c>
      <c r="K14" s="11">
        <f t="shared" si="4"/>
        <v>275190</v>
      </c>
      <c r="L14" s="50"/>
    </row>
    <row r="15" spans="1:11" ht="17.25" customHeight="1">
      <c r="A15" s="14" t="s">
        <v>21</v>
      </c>
      <c r="B15" s="13">
        <v>1592</v>
      </c>
      <c r="C15" s="13">
        <v>3037</v>
      </c>
      <c r="D15" s="13">
        <v>2031</v>
      </c>
      <c r="E15" s="13">
        <v>1288</v>
      </c>
      <c r="F15" s="13">
        <v>1704</v>
      </c>
      <c r="G15" s="13">
        <v>3162</v>
      </c>
      <c r="H15" s="13">
        <v>2885</v>
      </c>
      <c r="I15" s="13">
        <v>340</v>
      </c>
      <c r="J15" s="13">
        <v>519</v>
      </c>
      <c r="K15" s="11">
        <f t="shared" si="4"/>
        <v>16558</v>
      </c>
    </row>
    <row r="16" spans="1:11" ht="17.25" customHeight="1">
      <c r="A16" s="15" t="s">
        <v>92</v>
      </c>
      <c r="B16" s="13">
        <f>B17+B18+B19</f>
        <v>3370</v>
      </c>
      <c r="C16" s="13">
        <f aca="true" t="shared" si="5" ref="C16:J16">C17+C18+C19</f>
        <v>6083</v>
      </c>
      <c r="D16" s="13">
        <f t="shared" si="5"/>
        <v>5543</v>
      </c>
      <c r="E16" s="13">
        <f t="shared" si="5"/>
        <v>2265</v>
      </c>
      <c r="F16" s="13">
        <f t="shared" si="5"/>
        <v>4955</v>
      </c>
      <c r="G16" s="13">
        <f t="shared" si="5"/>
        <v>9793</v>
      </c>
      <c r="H16" s="13">
        <f t="shared" si="5"/>
        <v>3197</v>
      </c>
      <c r="I16" s="13">
        <f t="shared" si="5"/>
        <v>689</v>
      </c>
      <c r="J16" s="13">
        <f t="shared" si="5"/>
        <v>1493</v>
      </c>
      <c r="K16" s="11">
        <f t="shared" si="4"/>
        <v>37388</v>
      </c>
    </row>
    <row r="17" spans="1:11" ht="17.25" customHeight="1">
      <c r="A17" s="14" t="s">
        <v>93</v>
      </c>
      <c r="B17" s="13">
        <v>3346</v>
      </c>
      <c r="C17" s="13">
        <v>6025</v>
      </c>
      <c r="D17" s="13">
        <v>5469</v>
      </c>
      <c r="E17" s="13">
        <v>2247</v>
      </c>
      <c r="F17" s="13">
        <v>4908</v>
      </c>
      <c r="G17" s="13">
        <v>9688</v>
      </c>
      <c r="H17" s="13">
        <v>3167</v>
      </c>
      <c r="I17" s="13">
        <v>686</v>
      </c>
      <c r="J17" s="13">
        <v>1483</v>
      </c>
      <c r="K17" s="11">
        <f t="shared" si="4"/>
        <v>37019</v>
      </c>
    </row>
    <row r="18" spans="1:11" ht="17.25" customHeight="1">
      <c r="A18" s="14" t="s">
        <v>94</v>
      </c>
      <c r="B18" s="13">
        <v>19</v>
      </c>
      <c r="C18" s="13">
        <v>46</v>
      </c>
      <c r="D18" s="13">
        <v>66</v>
      </c>
      <c r="E18" s="13">
        <v>18</v>
      </c>
      <c r="F18" s="13">
        <v>43</v>
      </c>
      <c r="G18" s="13">
        <v>93</v>
      </c>
      <c r="H18" s="13">
        <v>19</v>
      </c>
      <c r="I18" s="13">
        <v>3</v>
      </c>
      <c r="J18" s="13">
        <v>9</v>
      </c>
      <c r="K18" s="11">
        <f t="shared" si="4"/>
        <v>316</v>
      </c>
    </row>
    <row r="19" spans="1:11" ht="17.25" customHeight="1">
      <c r="A19" s="14" t="s">
        <v>95</v>
      </c>
      <c r="B19" s="13">
        <v>5</v>
      </c>
      <c r="C19" s="13">
        <v>12</v>
      </c>
      <c r="D19" s="13">
        <v>8</v>
      </c>
      <c r="E19" s="13">
        <v>0</v>
      </c>
      <c r="F19" s="13">
        <v>4</v>
      </c>
      <c r="G19" s="13">
        <v>12</v>
      </c>
      <c r="H19" s="13">
        <v>11</v>
      </c>
      <c r="I19" s="13">
        <v>0</v>
      </c>
      <c r="J19" s="13">
        <v>1</v>
      </c>
      <c r="K19" s="11">
        <f t="shared" si="4"/>
        <v>53</v>
      </c>
    </row>
    <row r="20" spans="1:11" ht="17.25" customHeight="1">
      <c r="A20" s="16" t="s">
        <v>22</v>
      </c>
      <c r="B20" s="11">
        <f>+B21+B22+B23</f>
        <v>36517</v>
      </c>
      <c r="C20" s="11">
        <f aca="true" t="shared" si="6" ref="C20:J20">+C21+C22+C23</f>
        <v>54774</v>
      </c>
      <c r="D20" s="11">
        <f t="shared" si="6"/>
        <v>62911</v>
      </c>
      <c r="E20" s="11">
        <f t="shared" si="6"/>
        <v>22792</v>
      </c>
      <c r="F20" s="11">
        <f t="shared" si="6"/>
        <v>55582</v>
      </c>
      <c r="G20" s="11">
        <f t="shared" si="6"/>
        <v>119840</v>
      </c>
      <c r="H20" s="11">
        <f t="shared" si="6"/>
        <v>33170</v>
      </c>
      <c r="I20" s="11">
        <f t="shared" si="6"/>
        <v>7251</v>
      </c>
      <c r="J20" s="11">
        <f t="shared" si="6"/>
        <v>16296</v>
      </c>
      <c r="K20" s="11">
        <f t="shared" si="4"/>
        <v>409133</v>
      </c>
    </row>
    <row r="21" spans="1:12" ht="17.25" customHeight="1">
      <c r="A21" s="12" t="s">
        <v>23</v>
      </c>
      <c r="B21" s="13">
        <v>19758</v>
      </c>
      <c r="C21" s="13">
        <v>32434</v>
      </c>
      <c r="D21" s="13">
        <v>38128</v>
      </c>
      <c r="E21" s="13">
        <v>13344</v>
      </c>
      <c r="F21" s="13">
        <v>28607</v>
      </c>
      <c r="G21" s="13">
        <v>55810</v>
      </c>
      <c r="H21" s="13">
        <v>17883</v>
      </c>
      <c r="I21" s="13">
        <v>4759</v>
      </c>
      <c r="J21" s="13">
        <v>9723</v>
      </c>
      <c r="K21" s="11">
        <f t="shared" si="4"/>
        <v>220446</v>
      </c>
      <c r="L21" s="50"/>
    </row>
    <row r="22" spans="1:12" ht="17.25" customHeight="1">
      <c r="A22" s="12" t="s">
        <v>24</v>
      </c>
      <c r="B22" s="13">
        <v>16184</v>
      </c>
      <c r="C22" s="13">
        <v>21366</v>
      </c>
      <c r="D22" s="13">
        <v>23886</v>
      </c>
      <c r="E22" s="13">
        <v>9086</v>
      </c>
      <c r="F22" s="13">
        <v>26209</v>
      </c>
      <c r="G22" s="13">
        <v>62613</v>
      </c>
      <c r="H22" s="13">
        <v>14553</v>
      </c>
      <c r="I22" s="13">
        <v>2386</v>
      </c>
      <c r="J22" s="13">
        <v>6372</v>
      </c>
      <c r="K22" s="11">
        <f t="shared" si="4"/>
        <v>182655</v>
      </c>
      <c r="L22" s="50"/>
    </row>
    <row r="23" spans="1:11" ht="17.25" customHeight="1">
      <c r="A23" s="12" t="s">
        <v>25</v>
      </c>
      <c r="B23" s="13">
        <v>575</v>
      </c>
      <c r="C23" s="13">
        <v>974</v>
      </c>
      <c r="D23" s="13">
        <v>897</v>
      </c>
      <c r="E23" s="13">
        <v>362</v>
      </c>
      <c r="F23" s="13">
        <v>766</v>
      </c>
      <c r="G23" s="13">
        <v>1417</v>
      </c>
      <c r="H23" s="13">
        <v>734</v>
      </c>
      <c r="I23" s="13">
        <v>106</v>
      </c>
      <c r="J23" s="13">
        <v>201</v>
      </c>
      <c r="K23" s="11">
        <f t="shared" si="4"/>
        <v>6032</v>
      </c>
    </row>
    <row r="24" spans="1:11" ht="17.25" customHeight="1">
      <c r="A24" s="16" t="s">
        <v>26</v>
      </c>
      <c r="B24" s="13">
        <f>+B25+B26</f>
        <v>31139</v>
      </c>
      <c r="C24" s="13">
        <f aca="true" t="shared" si="7" ref="C24:J24">+C25+C26</f>
        <v>57486</v>
      </c>
      <c r="D24" s="13">
        <f t="shared" si="7"/>
        <v>63404</v>
      </c>
      <c r="E24" s="13">
        <f t="shared" si="7"/>
        <v>23641</v>
      </c>
      <c r="F24" s="13">
        <f t="shared" si="7"/>
        <v>38028</v>
      </c>
      <c r="G24" s="13">
        <f t="shared" si="7"/>
        <v>60070</v>
      </c>
      <c r="H24" s="13">
        <f t="shared" si="7"/>
        <v>24556</v>
      </c>
      <c r="I24" s="13">
        <f t="shared" si="7"/>
        <v>8297</v>
      </c>
      <c r="J24" s="13">
        <f t="shared" si="7"/>
        <v>16745</v>
      </c>
      <c r="K24" s="11">
        <f t="shared" si="4"/>
        <v>323366</v>
      </c>
    </row>
    <row r="25" spans="1:12" ht="17.25" customHeight="1">
      <c r="A25" s="12" t="s">
        <v>114</v>
      </c>
      <c r="B25" s="13">
        <v>19106</v>
      </c>
      <c r="C25" s="13">
        <v>36883</v>
      </c>
      <c r="D25" s="13">
        <v>43332</v>
      </c>
      <c r="E25" s="13">
        <v>16074</v>
      </c>
      <c r="F25" s="13">
        <v>23457</v>
      </c>
      <c r="G25" s="13">
        <v>35609</v>
      </c>
      <c r="H25" s="13">
        <v>15185</v>
      </c>
      <c r="I25" s="13">
        <v>6301</v>
      </c>
      <c r="J25" s="13">
        <v>10778</v>
      </c>
      <c r="K25" s="11">
        <f t="shared" si="4"/>
        <v>206725</v>
      </c>
      <c r="L25" s="50"/>
    </row>
    <row r="26" spans="1:12" ht="17.25" customHeight="1">
      <c r="A26" s="12" t="s">
        <v>115</v>
      </c>
      <c r="B26" s="13">
        <v>12033</v>
      </c>
      <c r="C26" s="13">
        <v>20603</v>
      </c>
      <c r="D26" s="13">
        <v>20072</v>
      </c>
      <c r="E26" s="13">
        <v>7567</v>
      </c>
      <c r="F26" s="13">
        <v>14571</v>
      </c>
      <c r="G26" s="13">
        <v>24461</v>
      </c>
      <c r="H26" s="13">
        <v>9371</v>
      </c>
      <c r="I26" s="13">
        <v>1996</v>
      </c>
      <c r="J26" s="13">
        <v>5967</v>
      </c>
      <c r="K26" s="11">
        <f t="shared" si="4"/>
        <v>116641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912</v>
      </c>
      <c r="I27" s="11">
        <v>0</v>
      </c>
      <c r="J27" s="11">
        <v>0</v>
      </c>
      <c r="K27" s="11">
        <f t="shared" si="4"/>
        <v>912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30508.03</v>
      </c>
      <c r="I35" s="19">
        <v>0</v>
      </c>
      <c r="J35" s="19">
        <v>0</v>
      </c>
      <c r="K35" s="23">
        <f>SUM(B35:J35)</f>
        <v>30508.03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415177.14999999997</v>
      </c>
      <c r="C47" s="22">
        <f aca="true" t="shared" si="12" ref="C47:H47">+C48+C57</f>
        <v>783174.51</v>
      </c>
      <c r="D47" s="22">
        <f t="shared" si="12"/>
        <v>911513.0899999999</v>
      </c>
      <c r="E47" s="22">
        <f t="shared" si="12"/>
        <v>327933.12000000005</v>
      </c>
      <c r="F47" s="22">
        <f t="shared" si="12"/>
        <v>573898.04</v>
      </c>
      <c r="G47" s="22">
        <f t="shared" si="12"/>
        <v>954910.73</v>
      </c>
      <c r="H47" s="22">
        <f t="shared" si="12"/>
        <v>457565.17</v>
      </c>
      <c r="I47" s="22">
        <f>+I48+I57</f>
        <v>143942.14</v>
      </c>
      <c r="J47" s="22">
        <f>+J48+J57</f>
        <v>225010.03</v>
      </c>
      <c r="K47" s="22">
        <f>SUM(B47:J47)</f>
        <v>4793123.98</v>
      </c>
    </row>
    <row r="48" spans="1:11" ht="17.25" customHeight="1">
      <c r="A48" s="16" t="s">
        <v>107</v>
      </c>
      <c r="B48" s="23">
        <f>SUM(B49:B56)</f>
        <v>398054.97</v>
      </c>
      <c r="C48" s="23">
        <f aca="true" t="shared" si="13" ref="C48:J48">SUM(C49:C56)</f>
        <v>758447.4</v>
      </c>
      <c r="D48" s="23">
        <f t="shared" si="13"/>
        <v>886506.5199999999</v>
      </c>
      <c r="E48" s="23">
        <f t="shared" si="13"/>
        <v>304399.37000000005</v>
      </c>
      <c r="F48" s="23">
        <f t="shared" si="13"/>
        <v>559401.55</v>
      </c>
      <c r="G48" s="23">
        <f t="shared" si="13"/>
        <v>924473.62</v>
      </c>
      <c r="H48" s="23">
        <f t="shared" si="13"/>
        <v>439180.93</v>
      </c>
      <c r="I48" s="23">
        <f t="shared" si="13"/>
        <v>143942.14</v>
      </c>
      <c r="J48" s="23">
        <f t="shared" si="13"/>
        <v>210834.5</v>
      </c>
      <c r="K48" s="23">
        <f aca="true" t="shared" si="14" ref="K48:K57">SUM(B48:J48)</f>
        <v>4625241</v>
      </c>
    </row>
    <row r="49" spans="1:11" ht="17.25" customHeight="1">
      <c r="A49" s="34" t="s">
        <v>43</v>
      </c>
      <c r="B49" s="23">
        <f aca="true" t="shared" si="15" ref="B49:H49">ROUND(B30*B7,2)</f>
        <v>394606.25</v>
      </c>
      <c r="C49" s="23">
        <f t="shared" si="15"/>
        <v>752122.55</v>
      </c>
      <c r="D49" s="23">
        <f t="shared" si="15"/>
        <v>881308.32</v>
      </c>
      <c r="E49" s="23">
        <f t="shared" si="15"/>
        <v>301391.44</v>
      </c>
      <c r="F49" s="23">
        <f t="shared" si="15"/>
        <v>554955.16</v>
      </c>
      <c r="G49" s="23">
        <f t="shared" si="15"/>
        <v>918402.64</v>
      </c>
      <c r="H49" s="23">
        <f t="shared" si="15"/>
        <v>405575.24</v>
      </c>
      <c r="I49" s="23">
        <f>ROUND(I30*I7,2)</f>
        <v>142876.42</v>
      </c>
      <c r="J49" s="23">
        <f>ROUND(J30*J7,2)</f>
        <v>208617.46</v>
      </c>
      <c r="K49" s="23">
        <f t="shared" si="14"/>
        <v>4559855.48</v>
      </c>
    </row>
    <row r="50" spans="1:11" ht="17.25" customHeight="1">
      <c r="A50" s="34" t="s">
        <v>44</v>
      </c>
      <c r="B50" s="19">
        <v>0</v>
      </c>
      <c r="C50" s="23">
        <f>ROUND(C31*C7,2)</f>
        <v>1671.79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1671.79</v>
      </c>
    </row>
    <row r="51" spans="1:11" ht="17.25" customHeight="1">
      <c r="A51" s="64" t="s">
        <v>103</v>
      </c>
      <c r="B51" s="65">
        <f aca="true" t="shared" si="16" ref="B51:H51">ROUND(B32*B7,2)</f>
        <v>-642.96</v>
      </c>
      <c r="C51" s="65">
        <f t="shared" si="16"/>
        <v>-1120.66</v>
      </c>
      <c r="D51" s="65">
        <f t="shared" si="16"/>
        <v>-1187.56</v>
      </c>
      <c r="E51" s="65">
        <f t="shared" si="16"/>
        <v>-437.47</v>
      </c>
      <c r="F51" s="65">
        <f t="shared" si="16"/>
        <v>-835.13</v>
      </c>
      <c r="G51" s="65">
        <f t="shared" si="16"/>
        <v>-1359.1</v>
      </c>
      <c r="H51" s="65">
        <f t="shared" si="16"/>
        <v>-617.38</v>
      </c>
      <c r="I51" s="19">
        <v>0</v>
      </c>
      <c r="J51" s="19">
        <v>0</v>
      </c>
      <c r="K51" s="65">
        <f>SUM(B51:J51)</f>
        <v>-6200.260000000001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30508.03</v>
      </c>
      <c r="I53" s="31">
        <f>+I35</f>
        <v>0</v>
      </c>
      <c r="J53" s="31">
        <f>+J35</f>
        <v>0</v>
      </c>
      <c r="K53" s="23">
        <f t="shared" si="14"/>
        <v>30508.03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17122.18</v>
      </c>
      <c r="C57" s="36">
        <v>24727.11</v>
      </c>
      <c r="D57" s="36">
        <v>25006.57</v>
      </c>
      <c r="E57" s="36">
        <v>23533.75</v>
      </c>
      <c r="F57" s="36">
        <v>14496.49</v>
      </c>
      <c r="G57" s="36">
        <v>30437.11</v>
      </c>
      <c r="H57" s="36">
        <v>18384.24</v>
      </c>
      <c r="I57" s="19">
        <v>0</v>
      </c>
      <c r="J57" s="36">
        <v>14175.53</v>
      </c>
      <c r="K57" s="36">
        <f t="shared" si="14"/>
        <v>167882.98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-54896</v>
      </c>
      <c r="C61" s="35">
        <f t="shared" si="17"/>
        <v>-99552.77</v>
      </c>
      <c r="D61" s="35">
        <f t="shared" si="17"/>
        <v>-92594.34</v>
      </c>
      <c r="E61" s="35">
        <f t="shared" si="17"/>
        <v>-41308</v>
      </c>
      <c r="F61" s="35">
        <f t="shared" si="17"/>
        <v>-58676.65</v>
      </c>
      <c r="G61" s="35">
        <f t="shared" si="17"/>
        <v>-92274.59</v>
      </c>
      <c r="H61" s="35">
        <f t="shared" si="17"/>
        <v>-66548</v>
      </c>
      <c r="I61" s="35">
        <f t="shared" si="17"/>
        <v>-15592.59</v>
      </c>
      <c r="J61" s="35">
        <f t="shared" si="17"/>
        <v>-25772</v>
      </c>
      <c r="K61" s="35">
        <f>SUM(B61:J61)</f>
        <v>-547214.94</v>
      </c>
    </row>
    <row r="62" spans="1:11" ht="18.75" customHeight="1">
      <c r="A62" s="16" t="s">
        <v>74</v>
      </c>
      <c r="B62" s="35">
        <f aca="true" t="shared" si="18" ref="B62:J62">B63+B64+B65+B66+B67+B68</f>
        <v>-53896</v>
      </c>
      <c r="C62" s="35">
        <f t="shared" si="18"/>
        <v>-98512</v>
      </c>
      <c r="D62" s="35">
        <f t="shared" si="18"/>
        <v>-91520</v>
      </c>
      <c r="E62" s="35">
        <f t="shared" si="18"/>
        <v>-40308</v>
      </c>
      <c r="F62" s="35">
        <f t="shared" si="18"/>
        <v>-56296</v>
      </c>
      <c r="G62" s="35">
        <f t="shared" si="18"/>
        <v>-89768</v>
      </c>
      <c r="H62" s="35">
        <f t="shared" si="18"/>
        <v>-66548</v>
      </c>
      <c r="I62" s="35">
        <f t="shared" si="18"/>
        <v>-13128</v>
      </c>
      <c r="J62" s="35">
        <f t="shared" si="18"/>
        <v>-25772</v>
      </c>
      <c r="K62" s="35">
        <f aca="true" t="shared" si="19" ref="K62:K91">SUM(B62:J62)</f>
        <v>-535748</v>
      </c>
    </row>
    <row r="63" spans="1:11" ht="18.75" customHeight="1">
      <c r="A63" s="12" t="s">
        <v>75</v>
      </c>
      <c r="B63" s="35">
        <f>-ROUND(B9*$D$3,2)</f>
        <v>-53896</v>
      </c>
      <c r="C63" s="35">
        <f aca="true" t="shared" si="20" ref="C63:J63">-ROUND(C9*$D$3,2)</f>
        <v>-98512</v>
      </c>
      <c r="D63" s="35">
        <f t="shared" si="20"/>
        <v>-91520</v>
      </c>
      <c r="E63" s="35">
        <f t="shared" si="20"/>
        <v>-40308</v>
      </c>
      <c r="F63" s="35">
        <f t="shared" si="20"/>
        <v>-56296</v>
      </c>
      <c r="G63" s="35">
        <f t="shared" si="20"/>
        <v>-89768</v>
      </c>
      <c r="H63" s="35">
        <f t="shared" si="20"/>
        <v>-66548</v>
      </c>
      <c r="I63" s="35">
        <f t="shared" si="20"/>
        <v>-13128</v>
      </c>
      <c r="J63" s="35">
        <f t="shared" si="20"/>
        <v>-25772</v>
      </c>
      <c r="K63" s="35">
        <f t="shared" si="19"/>
        <v>-535748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-1000</v>
      </c>
      <c r="C69" s="65">
        <f>SUM(C70:C103)</f>
        <v>-1040.77</v>
      </c>
      <c r="D69" s="65">
        <f>SUM(D70:D103)</f>
        <v>-1074.34</v>
      </c>
      <c r="E69" s="65">
        <f aca="true" t="shared" si="21" ref="E69:J69">SUM(E70:E103)</f>
        <v>-1000</v>
      </c>
      <c r="F69" s="65">
        <f t="shared" si="21"/>
        <v>-2380.65</v>
      </c>
      <c r="G69" s="65">
        <f t="shared" si="21"/>
        <v>-2506.59</v>
      </c>
      <c r="H69" s="19">
        <v>0</v>
      </c>
      <c r="I69" s="65">
        <f t="shared" si="21"/>
        <v>-2464.59</v>
      </c>
      <c r="J69" s="19">
        <v>0</v>
      </c>
      <c r="K69" s="65">
        <f t="shared" si="19"/>
        <v>-11466.94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-40.77</v>
      </c>
      <c r="D71" s="35">
        <v>-6.59</v>
      </c>
      <c r="E71" s="19">
        <v>0</v>
      </c>
      <c r="F71" s="19">
        <v>0</v>
      </c>
      <c r="G71" s="35">
        <v>-6.59</v>
      </c>
      <c r="H71" s="19">
        <v>0</v>
      </c>
      <c r="I71" s="19">
        <v>0</v>
      </c>
      <c r="J71" s="19">
        <v>0</v>
      </c>
      <c r="K71" s="65">
        <f t="shared" si="19"/>
        <v>-53.95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-2464.59</v>
      </c>
      <c r="J72" s="19">
        <v>0</v>
      </c>
      <c r="K72" s="65">
        <f t="shared" si="19"/>
        <v>-3912.9900000000002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19">
        <v>0</v>
      </c>
      <c r="I84" s="19">
        <v>0</v>
      </c>
      <c r="J84" s="19">
        <v>0</v>
      </c>
      <c r="K84" s="65">
        <f t="shared" si="19"/>
        <v>-7000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360281.14999999997</v>
      </c>
      <c r="C107" s="24">
        <f t="shared" si="22"/>
        <v>683621.74</v>
      </c>
      <c r="D107" s="24">
        <f t="shared" si="22"/>
        <v>818918.7499999999</v>
      </c>
      <c r="E107" s="24">
        <f t="shared" si="22"/>
        <v>286625.12000000005</v>
      </c>
      <c r="F107" s="24">
        <f t="shared" si="22"/>
        <v>515221.39</v>
      </c>
      <c r="G107" s="24">
        <f t="shared" si="22"/>
        <v>862636.14</v>
      </c>
      <c r="H107" s="24">
        <f t="shared" si="22"/>
        <v>391017.17</v>
      </c>
      <c r="I107" s="24">
        <f>+I108+I109</f>
        <v>128349.55000000002</v>
      </c>
      <c r="J107" s="24">
        <f>+J108+J109</f>
        <v>199238.03</v>
      </c>
      <c r="K107" s="46">
        <f>SUM(B107:J107)</f>
        <v>4245909.04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343158.97</v>
      </c>
      <c r="C108" s="24">
        <f t="shared" si="23"/>
        <v>658894.63</v>
      </c>
      <c r="D108" s="24">
        <f t="shared" si="23"/>
        <v>793912.1799999999</v>
      </c>
      <c r="E108" s="24">
        <f t="shared" si="23"/>
        <v>263091.37000000005</v>
      </c>
      <c r="F108" s="24">
        <f t="shared" si="23"/>
        <v>500724.9</v>
      </c>
      <c r="G108" s="24">
        <f t="shared" si="23"/>
        <v>832199.03</v>
      </c>
      <c r="H108" s="24">
        <f t="shared" si="23"/>
        <v>372632.93</v>
      </c>
      <c r="I108" s="24">
        <f t="shared" si="23"/>
        <v>128349.55000000002</v>
      </c>
      <c r="J108" s="24">
        <f t="shared" si="23"/>
        <v>185062.5</v>
      </c>
      <c r="K108" s="46">
        <f>SUM(B108:J108)</f>
        <v>4078026.06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17122.18</v>
      </c>
      <c r="C109" s="24">
        <f t="shared" si="24"/>
        <v>24727.11</v>
      </c>
      <c r="D109" s="24">
        <f t="shared" si="24"/>
        <v>25006.57</v>
      </c>
      <c r="E109" s="24">
        <f t="shared" si="24"/>
        <v>23533.75</v>
      </c>
      <c r="F109" s="24">
        <f t="shared" si="24"/>
        <v>14496.49</v>
      </c>
      <c r="G109" s="24">
        <f t="shared" si="24"/>
        <v>30437.11</v>
      </c>
      <c r="H109" s="24">
        <f t="shared" si="24"/>
        <v>18384.24</v>
      </c>
      <c r="I109" s="19">
        <f t="shared" si="24"/>
        <v>0</v>
      </c>
      <c r="J109" s="24">
        <f t="shared" si="24"/>
        <v>14175.53</v>
      </c>
      <c r="K109" s="46">
        <f>SUM(B109:J109)</f>
        <v>167882.98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4245909.04</v>
      </c>
      <c r="L115" s="52"/>
    </row>
    <row r="116" spans="1:11" ht="18.75" customHeight="1">
      <c r="A116" s="26" t="s">
        <v>70</v>
      </c>
      <c r="B116" s="27">
        <v>48496.41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48496.41</v>
      </c>
    </row>
    <row r="117" spans="1:11" ht="18.75" customHeight="1">
      <c r="A117" s="26" t="s">
        <v>71</v>
      </c>
      <c r="B117" s="27">
        <v>311784.74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311784.74</v>
      </c>
    </row>
    <row r="118" spans="1:11" ht="18.75" customHeight="1">
      <c r="A118" s="26" t="s">
        <v>72</v>
      </c>
      <c r="B118" s="38">
        <v>0</v>
      </c>
      <c r="C118" s="27">
        <f>+C107</f>
        <v>683621.74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683621.74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763344.44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763344.44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55574.31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55574.31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283758.87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283758.87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2866.25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2866.25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100059.39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100059.39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186319.74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186319.74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32708.32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32708.32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196133.94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196133.94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250209.45</v>
      </c>
      <c r="H127" s="38">
        <v>0</v>
      </c>
      <c r="I127" s="38">
        <v>0</v>
      </c>
      <c r="J127" s="38">
        <v>0</v>
      </c>
      <c r="K127" s="39">
        <f t="shared" si="25"/>
        <v>250209.45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27352.62</v>
      </c>
      <c r="H128" s="38">
        <v>0</v>
      </c>
      <c r="I128" s="38">
        <v>0</v>
      </c>
      <c r="J128" s="38">
        <v>0</v>
      </c>
      <c r="K128" s="39">
        <f t="shared" si="25"/>
        <v>27352.62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125540.84</v>
      </c>
      <c r="H129" s="38">
        <v>0</v>
      </c>
      <c r="I129" s="38">
        <v>0</v>
      </c>
      <c r="J129" s="38">
        <v>0</v>
      </c>
      <c r="K129" s="39">
        <f t="shared" si="25"/>
        <v>125540.84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107260.59</v>
      </c>
      <c r="H130" s="38">
        <v>0</v>
      </c>
      <c r="I130" s="38">
        <v>0</v>
      </c>
      <c r="J130" s="38">
        <v>0</v>
      </c>
      <c r="K130" s="39">
        <f t="shared" si="25"/>
        <v>107260.59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352272.63</v>
      </c>
      <c r="H131" s="38">
        <v>0</v>
      </c>
      <c r="I131" s="38">
        <v>0</v>
      </c>
      <c r="J131" s="38">
        <v>0</v>
      </c>
      <c r="K131" s="39">
        <f t="shared" si="25"/>
        <v>352272.63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146301.59</v>
      </c>
      <c r="I132" s="38">
        <v>0</v>
      </c>
      <c r="J132" s="38">
        <v>0</v>
      </c>
      <c r="K132" s="39">
        <f t="shared" si="25"/>
        <v>146301.59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244715.59</v>
      </c>
      <c r="I133" s="38">
        <v>0</v>
      </c>
      <c r="J133" s="38">
        <v>0</v>
      </c>
      <c r="K133" s="39">
        <f t="shared" si="25"/>
        <v>244715.59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128349.55</v>
      </c>
      <c r="J134" s="38"/>
      <c r="K134" s="39">
        <f t="shared" si="25"/>
        <v>128349.55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199238.03</v>
      </c>
      <c r="K135" s="42">
        <f t="shared" si="25"/>
        <v>199238.03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2018-06-04T14:36:10Z</dcterms:modified>
  <cp:category/>
  <cp:version/>
  <cp:contentType/>
  <cp:contentStatus/>
</cp:coreProperties>
</file>