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<sst xmlns="http://schemas.openxmlformats.org/spreadsheetml/2006/main" count="139" uniqueCount="139">
  <si>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</si>
  <si>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</si>
  <si>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</si>
  <si>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</si>
  <si>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</si>
  <si>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</si>
  <si>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</si>
  <si>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</si>
  <si>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</si>
  <si>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</si>
  <si>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</si>
  <si>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</si>
  <si>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</si>
  <si>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</si>
  <si>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</si>
  <si>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</si>
  <si>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</si>
  <si>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</si>
  <si>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</si>
  <si>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</si>
  <si>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</si>
  <si>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</si>
  <si>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</si>
  <si>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</si>
  <si>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</si>
  <si>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</si>
  <si>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</si>
  <si>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</si>
  <si>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</si>
  <si>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</si>
  <si>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</si>
  <si>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</si>
  <si>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</si>
  <si>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</si>
  <si>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</si>
  <si>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</si>
  <si>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</si>
  <si>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</si>
  <si>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</si>
  <si>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</si>
  <si>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</si>
  <si>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</si>
  <si>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</si>
  <si>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</si>
  <si>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</si>
  <si>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</si>
  <si>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</si>
  <si>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</si>
  <si>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</si>
  <si>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</si>
  <si>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</si>
  <si>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</si>
  <si>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</si>
  <si>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</si>
  <si>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</si>
  <si>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</si>
  <si>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</si>
  <si>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</si>
  <si>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</si>
  <si>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</si>
  <si>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</si>
  <si>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</si>
  <si>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</si>
  <si>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</si>
  <si>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</si>
  <si>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</si>
  <si>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</si>
  <si>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</si>
  <si>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</si>
  <si>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</si>
  <si>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</si>
  <si>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</si>
  <si>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</si>
  <si>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</si>
  <si>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</si>
  <si>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</si>
  <si>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</si>
  <si>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</si>
  <si>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</si>
  <si>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</si>
  <si>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</si>
  <si>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</si>
  <si>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</si>
  <si>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</si>
  <si>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</si>
  <si>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</si>
  <si>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</si>
  <si>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</si>
  <si>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</si>
  <si>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</si>
  <si>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</si>
  <si>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</si>
  <si>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</si>
  <si>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</si>
  <si>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</si>
  <si>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</si>
  <si>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</si>
  <si>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</si>
  <si>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</si>
  <si>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</si>
  <si>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</si>
  <si>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</si>
  <si>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</si>
  <si>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</si>
  <si>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</si>
  <si>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</si>
  <si>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</si>
  <si>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</si>
  <si>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</si>
  <si>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</si>
  <si>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</si>
  <si>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</si>
  <si>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</si>
  <si>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</si>
  <si>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</si>
  <si>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</si>
  <si>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</si>
  <si>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</si>
  <si>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</si>
  <si>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</si>
  <si>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</si>
  <si>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</si>
  <si>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</si>
  <si>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</si>
  <si>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</si>
  <si>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</si>
  <si>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</si>
  <si>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</si>
  <si>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</si>
  <si>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</si>
  <si>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</si>
  <si>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</si>
  <si>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</si>
  <si>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</si>
  <si>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</si>
  <si>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</si>
  <si>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</si>
  <si>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</si>
  <si>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24/05/18 - VENCIMENTO 01/06/18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</si>
</sst>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557838</v>
      </c>
      <c r="C7" s="9">
        <f t="shared" si="0"/>
        <v>751354</v>
      </c>
      <c r="D7" s="9">
        <f t="shared" si="0"/>
        <v>683704</v>
      </c>
      <c r="E7" s="9">
        <f t="shared" si="0"/>
        <v>490447</v>
      </c>
      <c r="F7" s="9">
        <f t="shared" si="0"/>
        <v>692136</v>
      </c>
      <c r="G7" s="9">
        <f t="shared" si="0"/>
        <v>1117823</v>
      </c>
      <c r="H7" s="9">
        <f t="shared" si="0"/>
        <v>522028</v>
      </c>
      <c r="I7" s="9">
        <f t="shared" si="0"/>
        <v>123191</v>
      </c>
      <c r="J7" s="9">
        <f t="shared" si="0"/>
        <v>317096</v>
      </c>
      <c r="K7" s="9">
        <f t="shared" si="0"/>
        <v>5255617</v>
      </c>
      <c r="L7" s="50"/>
    </row>
    <row r="8" spans="1:11" ht="17.25" customHeight="1">
      <c r="A8" s="10" t="s">
        <v>96</v>
      </c>
      <c r="B8" s="11">
        <f>B9+B12+B16</f>
        <v>267618</v>
      </c>
      <c r="C8" s="11">
        <f aca="true" t="shared" si="1" ref="C8:J8">C9+C12+C16</f>
        <v>372146</v>
      </c>
      <c r="D8" s="11">
        <f t="shared" si="1"/>
        <v>316793</v>
      </c>
      <c r="E8" s="11">
        <f t="shared" si="1"/>
        <v>243794</v>
      </c>
      <c r="F8" s="11">
        <f t="shared" si="1"/>
        <v>333397</v>
      </c>
      <c r="G8" s="11">
        <f t="shared" si="1"/>
        <v>527555</v>
      </c>
      <c r="H8" s="11">
        <f t="shared" si="1"/>
        <v>274454</v>
      </c>
      <c r="I8" s="11">
        <f t="shared" si="1"/>
        <v>55542</v>
      </c>
      <c r="J8" s="11">
        <f t="shared" si="1"/>
        <v>145674</v>
      </c>
      <c r="K8" s="11">
        <f>SUM(B8:J8)</f>
        <v>2536973</v>
      </c>
    </row>
    <row r="9" spans="1:11" ht="17.25" customHeight="1">
      <c r="A9" s="15" t="s">
        <v>16</v>
      </c>
      <c r="B9" s="13">
        <f>+B10+B11</f>
        <v>30778</v>
      </c>
      <c r="C9" s="13">
        <f aca="true" t="shared" si="2" ref="C9:J9">+C10+C11</f>
        <v>46734</v>
      </c>
      <c r="D9" s="13">
        <f t="shared" si="2"/>
        <v>34231</v>
      </c>
      <c r="E9" s="13">
        <f t="shared" si="2"/>
        <v>28240</v>
      </c>
      <c r="F9" s="13">
        <f t="shared" si="2"/>
        <v>33009</v>
      </c>
      <c r="G9" s="13">
        <f t="shared" si="2"/>
        <v>41277</v>
      </c>
      <c r="H9" s="13">
        <f t="shared" si="2"/>
        <v>39491</v>
      </c>
      <c r="I9" s="13">
        <f t="shared" si="2"/>
        <v>7438</v>
      </c>
      <c r="J9" s="13">
        <f t="shared" si="2"/>
        <v>14562</v>
      </c>
      <c r="K9" s="11">
        <f>SUM(B9:J9)</f>
        <v>275760</v>
      </c>
    </row>
    <row r="10" spans="1:11" ht="17.25" customHeight="1">
      <c r="A10" s="29" t="s">
        <v>17</v>
      </c>
      <c r="B10" s="13">
        <v>30778</v>
      </c>
      <c r="C10" s="13">
        <v>46734</v>
      </c>
      <c r="D10" s="13">
        <v>34231</v>
      </c>
      <c r="E10" s="13">
        <v>28240</v>
      </c>
      <c r="F10" s="13">
        <v>33009</v>
      </c>
      <c r="G10" s="13">
        <v>41277</v>
      </c>
      <c r="H10" s="13">
        <v>39491</v>
      </c>
      <c r="I10" s="13">
        <v>7438</v>
      </c>
      <c r="J10" s="13">
        <v>14562</v>
      </c>
      <c r="K10" s="11">
        <f>SUM(B10:J10)</f>
        <v>275760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224471</v>
      </c>
      <c r="C12" s="17">
        <f t="shared" si="3"/>
        <v>307150</v>
      </c>
      <c r="D12" s="17">
        <f t="shared" si="3"/>
        <v>267721</v>
      </c>
      <c r="E12" s="17">
        <f t="shared" si="3"/>
        <v>204329</v>
      </c>
      <c r="F12" s="17">
        <f t="shared" si="3"/>
        <v>281837</v>
      </c>
      <c r="G12" s="17">
        <f t="shared" si="3"/>
        <v>455696</v>
      </c>
      <c r="H12" s="17">
        <f t="shared" si="3"/>
        <v>222393</v>
      </c>
      <c r="I12" s="17">
        <f t="shared" si="3"/>
        <v>45128</v>
      </c>
      <c r="J12" s="17">
        <f t="shared" si="3"/>
        <v>124203</v>
      </c>
      <c r="K12" s="11">
        <f aca="true" t="shared" si="4" ref="K12:K27">SUM(B12:J12)</f>
        <v>2132928</v>
      </c>
    </row>
    <row r="13" spans="1:13" ht="17.25" customHeight="1">
      <c r="A13" s="14" t="s">
        <v>19</v>
      </c>
      <c r="B13" s="13">
        <v>109500</v>
      </c>
      <c r="C13" s="13">
        <v>158016</v>
      </c>
      <c r="D13" s="13">
        <v>143774</v>
      </c>
      <c r="E13" s="13">
        <v>104834</v>
      </c>
      <c r="F13" s="13">
        <v>143121</v>
      </c>
      <c r="G13" s="13">
        <v>219911</v>
      </c>
      <c r="H13" s="13">
        <v>103531</v>
      </c>
      <c r="I13" s="13">
        <v>25473</v>
      </c>
      <c r="J13" s="13">
        <v>65910</v>
      </c>
      <c r="K13" s="11">
        <f t="shared" si="4"/>
        <v>1074070</v>
      </c>
      <c r="L13" s="50"/>
      <c r="M13" s="51"/>
    </row>
    <row r="14" spans="1:12" ht="17.25" customHeight="1">
      <c r="A14" s="14" t="s">
        <v>20</v>
      </c>
      <c r="B14" s="13">
        <v>104125</v>
      </c>
      <c r="C14" s="13">
        <v>131693</v>
      </c>
      <c r="D14" s="13">
        <v>112972</v>
      </c>
      <c r="E14" s="13">
        <v>89281</v>
      </c>
      <c r="F14" s="13">
        <v>127126</v>
      </c>
      <c r="G14" s="13">
        <v>218578</v>
      </c>
      <c r="H14" s="13">
        <v>101826</v>
      </c>
      <c r="I14" s="13">
        <v>16685</v>
      </c>
      <c r="J14" s="13">
        <v>54135</v>
      </c>
      <c r="K14" s="11">
        <f t="shared" si="4"/>
        <v>956421</v>
      </c>
      <c r="L14" s="50"/>
    </row>
    <row r="15" spans="1:11" ht="17.25" customHeight="1">
      <c r="A15" s="14" t="s">
        <v>21</v>
      </c>
      <c r="B15" s="13">
        <v>10846</v>
      </c>
      <c r="C15" s="13">
        <v>17441</v>
      </c>
      <c r="D15" s="13">
        <v>10975</v>
      </c>
      <c r="E15" s="13">
        <v>10214</v>
      </c>
      <c r="F15" s="13">
        <v>11590</v>
      </c>
      <c r="G15" s="13">
        <v>17207</v>
      </c>
      <c r="H15" s="13">
        <v>17036</v>
      </c>
      <c r="I15" s="13">
        <v>2970</v>
      </c>
      <c r="J15" s="13">
        <v>4158</v>
      </c>
      <c r="K15" s="11">
        <f t="shared" si="4"/>
        <v>102437</v>
      </c>
    </row>
    <row r="16" spans="1:11" ht="17.25" customHeight="1">
      <c r="A16" s="15" t="s">
        <v>92</v>
      </c>
      <c r="B16" s="13">
        <f>B17+B18+B19</f>
        <v>12369</v>
      </c>
      <c r="C16" s="13">
        <f aca="true" t="shared" si="5" ref="C16:J16">C17+C18+C19</f>
        <v>18262</v>
      </c>
      <c r="D16" s="13">
        <f t="shared" si="5"/>
        <v>14841</v>
      </c>
      <c r="E16" s="13">
        <f t="shared" si="5"/>
        <v>11225</v>
      </c>
      <c r="F16" s="13">
        <f t="shared" si="5"/>
        <v>18551</v>
      </c>
      <c r="G16" s="13">
        <f t="shared" si="5"/>
        <v>30582</v>
      </c>
      <c r="H16" s="13">
        <f t="shared" si="5"/>
        <v>12570</v>
      </c>
      <c r="I16" s="13">
        <f t="shared" si="5"/>
        <v>2976</v>
      </c>
      <c r="J16" s="13">
        <f t="shared" si="5"/>
        <v>6909</v>
      </c>
      <c r="K16" s="11">
        <f t="shared" si="4"/>
        <v>128285</v>
      </c>
    </row>
    <row r="17" spans="1:11" ht="17.25" customHeight="1">
      <c r="A17" s="14" t="s">
        <v>93</v>
      </c>
      <c r="B17" s="13">
        <v>12285</v>
      </c>
      <c r="C17" s="13">
        <v>18101</v>
      </c>
      <c r="D17" s="13">
        <v>14712</v>
      </c>
      <c r="E17" s="13">
        <v>11122</v>
      </c>
      <c r="F17" s="13">
        <v>18402</v>
      </c>
      <c r="G17" s="13">
        <v>30264</v>
      </c>
      <c r="H17" s="13">
        <v>12473</v>
      </c>
      <c r="I17" s="13">
        <v>2957</v>
      </c>
      <c r="J17" s="13">
        <v>6851</v>
      </c>
      <c r="K17" s="11">
        <f t="shared" si="4"/>
        <v>127167</v>
      </c>
    </row>
    <row r="18" spans="1:11" ht="17.25" customHeight="1">
      <c r="A18" s="14" t="s">
        <v>94</v>
      </c>
      <c r="B18" s="13">
        <v>66</v>
      </c>
      <c r="C18" s="13">
        <v>136</v>
      </c>
      <c r="D18" s="13">
        <v>110</v>
      </c>
      <c r="E18" s="13">
        <v>88</v>
      </c>
      <c r="F18" s="13">
        <v>131</v>
      </c>
      <c r="G18" s="13">
        <v>284</v>
      </c>
      <c r="H18" s="13">
        <v>75</v>
      </c>
      <c r="I18" s="13">
        <v>19</v>
      </c>
      <c r="J18" s="13">
        <v>52</v>
      </c>
      <c r="K18" s="11">
        <f t="shared" si="4"/>
        <v>961</v>
      </c>
    </row>
    <row r="19" spans="1:11" ht="17.25" customHeight="1">
      <c r="A19" s="14" t="s">
        <v>95</v>
      </c>
      <c r="B19" s="13">
        <v>18</v>
      </c>
      <c r="C19" s="13">
        <v>25</v>
      </c>
      <c r="D19" s="13">
        <v>19</v>
      </c>
      <c r="E19" s="13">
        <v>15</v>
      </c>
      <c r="F19" s="13">
        <v>18</v>
      </c>
      <c r="G19" s="13">
        <v>34</v>
      </c>
      <c r="H19" s="13">
        <v>22</v>
      </c>
      <c r="I19" s="13">
        <v>0</v>
      </c>
      <c r="J19" s="13">
        <v>6</v>
      </c>
      <c r="K19" s="11">
        <f t="shared" si="4"/>
        <v>157</v>
      </c>
    </row>
    <row r="20" spans="1:11" ht="17.25" customHeight="1">
      <c r="A20" s="16" t="s">
        <v>22</v>
      </c>
      <c r="B20" s="11">
        <f>+B21+B22+B23</f>
        <v>157902</v>
      </c>
      <c r="C20" s="11">
        <f aca="true" t="shared" si="6" ref="C20:J20">+C21+C22+C23</f>
        <v>186785</v>
      </c>
      <c r="D20" s="11">
        <f t="shared" si="6"/>
        <v>188456</v>
      </c>
      <c r="E20" s="11">
        <f t="shared" si="6"/>
        <v>127698</v>
      </c>
      <c r="F20" s="11">
        <f t="shared" si="6"/>
        <v>204774</v>
      </c>
      <c r="G20" s="11">
        <f t="shared" si="6"/>
        <v>378879</v>
      </c>
      <c r="H20" s="11">
        <f t="shared" si="6"/>
        <v>134022</v>
      </c>
      <c r="I20" s="11">
        <f t="shared" si="6"/>
        <v>34184</v>
      </c>
      <c r="J20" s="11">
        <f t="shared" si="6"/>
        <v>81746</v>
      </c>
      <c r="K20" s="11">
        <f t="shared" si="4"/>
        <v>1494446</v>
      </c>
    </row>
    <row r="21" spans="1:12" ht="17.25" customHeight="1">
      <c r="A21" s="12" t="s">
        <v>23</v>
      </c>
      <c r="B21" s="13">
        <v>85663</v>
      </c>
      <c r="C21" s="13">
        <v>111007</v>
      </c>
      <c r="D21" s="13">
        <v>114860</v>
      </c>
      <c r="E21" s="13">
        <v>74554</v>
      </c>
      <c r="F21" s="13">
        <v>116878</v>
      </c>
      <c r="G21" s="13">
        <v>200745</v>
      </c>
      <c r="H21" s="13">
        <v>75660</v>
      </c>
      <c r="I21" s="13">
        <v>21633</v>
      </c>
      <c r="J21" s="13">
        <v>48620</v>
      </c>
      <c r="K21" s="11">
        <f t="shared" si="4"/>
        <v>849620</v>
      </c>
      <c r="L21" s="50"/>
    </row>
    <row r="22" spans="1:12" ht="17.25" customHeight="1">
      <c r="A22" s="12" t="s">
        <v>24</v>
      </c>
      <c r="B22" s="13">
        <v>67592</v>
      </c>
      <c r="C22" s="13">
        <v>69877</v>
      </c>
      <c r="D22" s="13">
        <v>69178</v>
      </c>
      <c r="E22" s="13">
        <v>49759</v>
      </c>
      <c r="F22" s="13">
        <v>83029</v>
      </c>
      <c r="G22" s="13">
        <v>170153</v>
      </c>
      <c r="H22" s="13">
        <v>52712</v>
      </c>
      <c r="I22" s="13">
        <v>11408</v>
      </c>
      <c r="J22" s="13">
        <v>31402</v>
      </c>
      <c r="K22" s="11">
        <f t="shared" si="4"/>
        <v>605110</v>
      </c>
      <c r="L22" s="50"/>
    </row>
    <row r="23" spans="1:11" ht="17.25" customHeight="1">
      <c r="A23" s="12" t="s">
        <v>25</v>
      </c>
      <c r="B23" s="13">
        <v>4647</v>
      </c>
      <c r="C23" s="13">
        <v>5901</v>
      </c>
      <c r="D23" s="13">
        <v>4418</v>
      </c>
      <c r="E23" s="13">
        <v>3385</v>
      </c>
      <c r="F23" s="13">
        <v>4867</v>
      </c>
      <c r="G23" s="13">
        <v>7981</v>
      </c>
      <c r="H23" s="13">
        <v>5650</v>
      </c>
      <c r="I23" s="13">
        <v>1143</v>
      </c>
      <c r="J23" s="13">
        <v>1724</v>
      </c>
      <c r="K23" s="11">
        <f t="shared" si="4"/>
        <v>39716</v>
      </c>
    </row>
    <row r="24" spans="1:11" ht="17.25" customHeight="1">
      <c r="A24" s="16" t="s">
        <v>26</v>
      </c>
      <c r="B24" s="13">
        <f>+B25+B26</f>
        <v>132318</v>
      </c>
      <c r="C24" s="13">
        <f aca="true" t="shared" si="7" ref="C24:J24">+C25+C26</f>
        <v>192423</v>
      </c>
      <c r="D24" s="13">
        <f t="shared" si="7"/>
        <v>178455</v>
      </c>
      <c r="E24" s="13">
        <f t="shared" si="7"/>
        <v>118955</v>
      </c>
      <c r="F24" s="13">
        <f t="shared" si="7"/>
        <v>153965</v>
      </c>
      <c r="G24" s="13">
        <f t="shared" si="7"/>
        <v>211389</v>
      </c>
      <c r="H24" s="13">
        <f t="shared" si="7"/>
        <v>106777</v>
      </c>
      <c r="I24" s="13">
        <f t="shared" si="7"/>
        <v>33465</v>
      </c>
      <c r="J24" s="13">
        <f t="shared" si="7"/>
        <v>89676</v>
      </c>
      <c r="K24" s="11">
        <f t="shared" si="4"/>
        <v>1217423</v>
      </c>
    </row>
    <row r="25" spans="1:12" ht="17.25" customHeight="1">
      <c r="A25" s="12" t="s">
        <v>114</v>
      </c>
      <c r="B25" s="13">
        <v>64701</v>
      </c>
      <c r="C25" s="13">
        <v>103383</v>
      </c>
      <c r="D25" s="13">
        <v>99806</v>
      </c>
      <c r="E25" s="13">
        <v>66171</v>
      </c>
      <c r="F25" s="13">
        <v>81230</v>
      </c>
      <c r="G25" s="13">
        <v>107087</v>
      </c>
      <c r="H25" s="13">
        <v>56018</v>
      </c>
      <c r="I25" s="13">
        <v>20774</v>
      </c>
      <c r="J25" s="13">
        <v>48111</v>
      </c>
      <c r="K25" s="11">
        <f t="shared" si="4"/>
        <v>647281</v>
      </c>
      <c r="L25" s="50"/>
    </row>
    <row r="26" spans="1:12" ht="17.25" customHeight="1">
      <c r="A26" s="12" t="s">
        <v>115</v>
      </c>
      <c r="B26" s="13">
        <v>67617</v>
      </c>
      <c r="C26" s="13">
        <v>89040</v>
      </c>
      <c r="D26" s="13">
        <v>78649</v>
      </c>
      <c r="E26" s="13">
        <v>52784</v>
      </c>
      <c r="F26" s="13">
        <v>72735</v>
      </c>
      <c r="G26" s="13">
        <v>104302</v>
      </c>
      <c r="H26" s="13">
        <v>50759</v>
      </c>
      <c r="I26" s="13">
        <v>12691</v>
      </c>
      <c r="J26" s="13">
        <v>41565</v>
      </c>
      <c r="K26" s="11">
        <f t="shared" si="4"/>
        <v>570142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6775</v>
      </c>
      <c r="I27" s="11">
        <v>0</v>
      </c>
      <c r="J27" s="11">
        <v>0</v>
      </c>
      <c r="K27" s="11">
        <f t="shared" si="4"/>
        <v>6775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12790.63</v>
      </c>
      <c r="I35" s="19">
        <v>0</v>
      </c>
      <c r="J35" s="19">
        <v>0</v>
      </c>
      <c r="K35" s="23">
        <f>SUM(B35:J35)</f>
        <v>12790.63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1661871.1999999997</v>
      </c>
      <c r="C47" s="22">
        <f aca="true" t="shared" si="12" ref="C47:H47">+C48+C57</f>
        <v>2503214.19</v>
      </c>
      <c r="D47" s="22">
        <f t="shared" si="12"/>
        <v>2564925.8699999996</v>
      </c>
      <c r="E47" s="22">
        <f t="shared" si="12"/>
        <v>1572436.28</v>
      </c>
      <c r="F47" s="22">
        <f t="shared" si="12"/>
        <v>2178204.1300000004</v>
      </c>
      <c r="G47" s="22">
        <f t="shared" si="12"/>
        <v>2979418.41</v>
      </c>
      <c r="H47" s="22">
        <f t="shared" si="12"/>
        <v>1610004.9899999998</v>
      </c>
      <c r="I47" s="22">
        <f>+I48+I57</f>
        <v>616897.53</v>
      </c>
      <c r="J47" s="22">
        <f>+J48+J57</f>
        <v>1024250.5000000001</v>
      </c>
      <c r="K47" s="22">
        <f>SUM(B47:J47)</f>
        <v>16711223.1</v>
      </c>
    </row>
    <row r="48" spans="1:11" ht="17.25" customHeight="1">
      <c r="A48" s="16" t="s">
        <v>107</v>
      </c>
      <c r="B48" s="23">
        <f>SUM(B49:B56)</f>
        <v>1644749.0199999998</v>
      </c>
      <c r="C48" s="23">
        <f aca="true" t="shared" si="13" ref="C48:J48">SUM(C49:C56)</f>
        <v>2478487.08</v>
      </c>
      <c r="D48" s="23">
        <f t="shared" si="13"/>
        <v>2539919.3</v>
      </c>
      <c r="E48" s="23">
        <f t="shared" si="13"/>
        <v>1548902.53</v>
      </c>
      <c r="F48" s="23">
        <f t="shared" si="13"/>
        <v>2163707.64</v>
      </c>
      <c r="G48" s="23">
        <f t="shared" si="13"/>
        <v>2948981.3000000003</v>
      </c>
      <c r="H48" s="23">
        <f t="shared" si="13"/>
        <v>1591620.7499999998</v>
      </c>
      <c r="I48" s="23">
        <f t="shared" si="13"/>
        <v>616897.53</v>
      </c>
      <c r="J48" s="23">
        <f t="shared" si="13"/>
        <v>1010074.9700000001</v>
      </c>
      <c r="K48" s="23">
        <f aca="true" t="shared" si="14" ref="K48:K57">SUM(B48:J48)</f>
        <v>16543340.120000001</v>
      </c>
    </row>
    <row r="49" spans="1:11" ht="17.25" customHeight="1">
      <c r="A49" s="34" t="s">
        <v>43</v>
      </c>
      <c r="B49" s="23">
        <f aca="true" t="shared" si="15" ref="B49:H49">ROUND(B30*B7,2)</f>
        <v>1643334.96</v>
      </c>
      <c r="C49" s="23">
        <f t="shared" si="15"/>
        <v>2470902.76</v>
      </c>
      <c r="D49" s="23">
        <f t="shared" si="15"/>
        <v>2536952.06</v>
      </c>
      <c r="E49" s="23">
        <f t="shared" si="15"/>
        <v>1547703.6</v>
      </c>
      <c r="F49" s="23">
        <f t="shared" si="15"/>
        <v>2161679.16</v>
      </c>
      <c r="G49" s="23">
        <f t="shared" si="15"/>
        <v>2945910.73</v>
      </c>
      <c r="H49" s="23">
        <f t="shared" si="15"/>
        <v>1577516.41</v>
      </c>
      <c r="I49" s="23">
        <f>ROUND(I30*I7,2)</f>
        <v>615831.81</v>
      </c>
      <c r="J49" s="23">
        <f>ROUND(J30*J7,2)</f>
        <v>1007857.93</v>
      </c>
      <c r="K49" s="23">
        <f t="shared" si="14"/>
        <v>16507689.42</v>
      </c>
    </row>
    <row r="50" spans="1:11" ht="17.25" customHeight="1">
      <c r="A50" s="34" t="s">
        <v>44</v>
      </c>
      <c r="B50" s="19">
        <v>0</v>
      </c>
      <c r="C50" s="23">
        <f>ROUND(C31*C7,2)</f>
        <v>5492.23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5492.23</v>
      </c>
    </row>
    <row r="51" spans="1:11" ht="17.25" customHeight="1">
      <c r="A51" s="64" t="s">
        <v>103</v>
      </c>
      <c r="B51" s="65">
        <f aca="true" t="shared" si="16" ref="B51:H51">ROUND(B32*B7,2)</f>
        <v>-2677.62</v>
      </c>
      <c r="C51" s="65">
        <f t="shared" si="16"/>
        <v>-3681.63</v>
      </c>
      <c r="D51" s="65">
        <f t="shared" si="16"/>
        <v>-3418.52</v>
      </c>
      <c r="E51" s="65">
        <f t="shared" si="16"/>
        <v>-2246.47</v>
      </c>
      <c r="F51" s="65">
        <f t="shared" si="16"/>
        <v>-3253.04</v>
      </c>
      <c r="G51" s="65">
        <f t="shared" si="16"/>
        <v>-4359.51</v>
      </c>
      <c r="H51" s="65">
        <f t="shared" si="16"/>
        <v>-2401.33</v>
      </c>
      <c r="I51" s="19">
        <v>0</v>
      </c>
      <c r="J51" s="19">
        <v>0</v>
      </c>
      <c r="K51" s="65">
        <f>SUM(B51:J51)</f>
        <v>-22038.120000000003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12790.63</v>
      </c>
      <c r="I53" s="31">
        <f>+I35</f>
        <v>0</v>
      </c>
      <c r="J53" s="31">
        <f>+J35</f>
        <v>0</v>
      </c>
      <c r="K53" s="23">
        <f t="shared" si="14"/>
        <v>12790.63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17122.18</v>
      </c>
      <c r="C57" s="36">
        <v>24727.11</v>
      </c>
      <c r="D57" s="36">
        <v>25006.57</v>
      </c>
      <c r="E57" s="36">
        <v>23533.75</v>
      </c>
      <c r="F57" s="36">
        <v>14496.49</v>
      </c>
      <c r="G57" s="36">
        <v>30437.11</v>
      </c>
      <c r="H57" s="36">
        <v>18384.24</v>
      </c>
      <c r="I57" s="19">
        <v>0</v>
      </c>
      <c r="J57" s="36">
        <v>14175.53</v>
      </c>
      <c r="K57" s="36">
        <f t="shared" si="14"/>
        <v>167882.98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-190264.78000000003</v>
      </c>
      <c r="C61" s="35">
        <f t="shared" si="17"/>
        <v>-216978.04</v>
      </c>
      <c r="D61" s="35">
        <f t="shared" si="17"/>
        <v>-178127.66</v>
      </c>
      <c r="E61" s="35">
        <f t="shared" si="17"/>
        <v>-225423.09000000003</v>
      </c>
      <c r="F61" s="35">
        <f t="shared" si="17"/>
        <v>-224966.24</v>
      </c>
      <c r="G61" s="35">
        <f t="shared" si="17"/>
        <v>-262306.39</v>
      </c>
      <c r="H61" s="35">
        <f t="shared" si="17"/>
        <v>-172283.05</v>
      </c>
      <c r="I61" s="35">
        <f t="shared" si="17"/>
        <v>-97250.4</v>
      </c>
      <c r="J61" s="35">
        <f t="shared" si="17"/>
        <v>-68625.62</v>
      </c>
      <c r="K61" s="35">
        <f>SUM(B61:J61)</f>
        <v>-1636225.27</v>
      </c>
    </row>
    <row r="62" spans="1:11" ht="18.75" customHeight="1">
      <c r="A62" s="16" t="s">
        <v>74</v>
      </c>
      <c r="B62" s="35">
        <f aca="true" t="shared" si="18" ref="B62:J62">B63+B64+B65+B66+B67+B68</f>
        <v>-174753.83000000002</v>
      </c>
      <c r="C62" s="35">
        <f t="shared" si="18"/>
        <v>-195154.9</v>
      </c>
      <c r="D62" s="35">
        <f t="shared" si="18"/>
        <v>-157139.51</v>
      </c>
      <c r="E62" s="35">
        <f t="shared" si="18"/>
        <v>-210458.33000000002</v>
      </c>
      <c r="F62" s="35">
        <f t="shared" si="18"/>
        <v>-203395.11</v>
      </c>
      <c r="G62" s="35">
        <f t="shared" si="18"/>
        <v>-230556.47</v>
      </c>
      <c r="H62" s="35">
        <f t="shared" si="18"/>
        <v>-157964</v>
      </c>
      <c r="I62" s="35">
        <f t="shared" si="18"/>
        <v>-29752</v>
      </c>
      <c r="J62" s="35">
        <f t="shared" si="18"/>
        <v>-58248</v>
      </c>
      <c r="K62" s="35">
        <f aca="true" t="shared" si="19" ref="K62:K91">SUM(B62:J62)</f>
        <v>-1417422.1500000001</v>
      </c>
    </row>
    <row r="63" spans="1:11" ht="18.75" customHeight="1">
      <c r="A63" s="12" t="s">
        <v>75</v>
      </c>
      <c r="B63" s="35">
        <f>-ROUND(B9*$D$3,2)</f>
        <v>-123112</v>
      </c>
      <c r="C63" s="35">
        <f aca="true" t="shared" si="20" ref="C63:J63">-ROUND(C9*$D$3,2)</f>
        <v>-186936</v>
      </c>
      <c r="D63" s="35">
        <f t="shared" si="20"/>
        <v>-136924</v>
      </c>
      <c r="E63" s="35">
        <f t="shared" si="20"/>
        <v>-112960</v>
      </c>
      <c r="F63" s="35">
        <f t="shared" si="20"/>
        <v>-132036</v>
      </c>
      <c r="G63" s="35">
        <f t="shared" si="20"/>
        <v>-165108</v>
      </c>
      <c r="H63" s="35">
        <f t="shared" si="20"/>
        <v>-157964</v>
      </c>
      <c r="I63" s="35">
        <f t="shared" si="20"/>
        <v>-29752</v>
      </c>
      <c r="J63" s="35">
        <f t="shared" si="20"/>
        <v>-58248</v>
      </c>
      <c r="K63" s="35">
        <f t="shared" si="19"/>
        <v>-1103040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-460</v>
      </c>
      <c r="D65" s="35">
        <v>0</v>
      </c>
      <c r="E65" s="35">
        <v>-332</v>
      </c>
      <c r="F65" s="35">
        <v>0</v>
      </c>
      <c r="G65" s="35">
        <v>-240</v>
      </c>
      <c r="H65" s="19">
        <v>0</v>
      </c>
      <c r="I65" s="19">
        <v>0</v>
      </c>
      <c r="J65" s="19">
        <v>0</v>
      </c>
      <c r="K65" s="35">
        <f t="shared" si="19"/>
        <v>-1032</v>
      </c>
    </row>
    <row r="66" spans="1:11" ht="18.75" customHeight="1">
      <c r="A66" s="12" t="s">
        <v>104</v>
      </c>
      <c r="B66" s="35">
        <v>-2736</v>
      </c>
      <c r="C66" s="35">
        <v>-1540</v>
      </c>
      <c r="D66" s="35">
        <v>-916</v>
      </c>
      <c r="E66" s="35">
        <v>-2796</v>
      </c>
      <c r="F66" s="35">
        <v>-1092</v>
      </c>
      <c r="G66" s="35">
        <v>-824</v>
      </c>
      <c r="H66" s="19">
        <v>0</v>
      </c>
      <c r="I66" s="19">
        <v>0</v>
      </c>
      <c r="J66" s="19">
        <v>0</v>
      </c>
      <c r="K66" s="35">
        <f t="shared" si="19"/>
        <v>-9904</v>
      </c>
    </row>
    <row r="67" spans="1:11" ht="18.75" customHeight="1">
      <c r="A67" s="12" t="s">
        <v>52</v>
      </c>
      <c r="B67" s="35">
        <v>-48905.83</v>
      </c>
      <c r="C67" s="35">
        <v>-6218.9</v>
      </c>
      <c r="D67" s="35">
        <v>-19299.51</v>
      </c>
      <c r="E67" s="35">
        <v>-94370.33</v>
      </c>
      <c r="F67" s="35">
        <v>-70267.11</v>
      </c>
      <c r="G67" s="35">
        <v>-64384.47</v>
      </c>
      <c r="H67" s="19">
        <v>0</v>
      </c>
      <c r="I67" s="19">
        <v>0</v>
      </c>
      <c r="J67" s="19">
        <v>0</v>
      </c>
      <c r="K67" s="35">
        <f t="shared" si="19"/>
        <v>-303446.15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-15510.95</v>
      </c>
      <c r="C69" s="65">
        <f>SUM(C70:C103)</f>
        <v>-21823.140000000003</v>
      </c>
      <c r="D69" s="65">
        <f>SUM(D70:D103)</f>
        <v>-20988.15</v>
      </c>
      <c r="E69" s="65">
        <f aca="true" t="shared" si="21" ref="E69:J69">SUM(E70:E103)</f>
        <v>-14964.76</v>
      </c>
      <c r="F69" s="65">
        <f t="shared" si="21"/>
        <v>-21571.13</v>
      </c>
      <c r="G69" s="65">
        <f t="shared" si="21"/>
        <v>-31749.920000000002</v>
      </c>
      <c r="H69" s="65">
        <f t="shared" si="21"/>
        <v>-14319.05</v>
      </c>
      <c r="I69" s="65">
        <f t="shared" si="21"/>
        <v>-67498.4</v>
      </c>
      <c r="J69" s="65">
        <f t="shared" si="21"/>
        <v>-10377.62</v>
      </c>
      <c r="K69" s="65">
        <f t="shared" si="19"/>
        <v>-218803.12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-40.77</v>
      </c>
      <c r="D71" s="35">
        <v>-6.59</v>
      </c>
      <c r="E71" s="19">
        <v>0</v>
      </c>
      <c r="F71" s="19">
        <v>0</v>
      </c>
      <c r="G71" s="35">
        <v>-6.59</v>
      </c>
      <c r="H71" s="19">
        <v>0</v>
      </c>
      <c r="I71" s="19">
        <v>0</v>
      </c>
      <c r="J71" s="19">
        <v>0</v>
      </c>
      <c r="K71" s="65">
        <f t="shared" si="19"/>
        <v>-53.95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-2464.59</v>
      </c>
      <c r="J72" s="19">
        <v>0</v>
      </c>
      <c r="K72" s="65">
        <f t="shared" si="19"/>
        <v>-3912.9900000000002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65">
        <v>282.87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65">
        <f t="shared" si="19"/>
        <v>282.87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19">
        <v>0</v>
      </c>
      <c r="J84" s="19">
        <v>0</v>
      </c>
      <c r="K84" s="65">
        <f t="shared" si="19"/>
        <v>-7000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-500</v>
      </c>
      <c r="H86" s="19">
        <v>0</v>
      </c>
      <c r="I86" s="19">
        <v>0</v>
      </c>
      <c r="J86" s="19">
        <v>0</v>
      </c>
      <c r="K86" s="65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1471606.4199999997</v>
      </c>
      <c r="C107" s="24">
        <f t="shared" si="22"/>
        <v>2286236.15</v>
      </c>
      <c r="D107" s="24">
        <f t="shared" si="22"/>
        <v>2386798.21</v>
      </c>
      <c r="E107" s="24">
        <f t="shared" si="22"/>
        <v>1347013.19</v>
      </c>
      <c r="F107" s="24">
        <f t="shared" si="22"/>
        <v>1953237.8900000004</v>
      </c>
      <c r="G107" s="24">
        <f t="shared" si="22"/>
        <v>2717112.02</v>
      </c>
      <c r="H107" s="24">
        <f t="shared" si="22"/>
        <v>1437721.9399999997</v>
      </c>
      <c r="I107" s="24">
        <f>+I108+I109</f>
        <v>519647.13</v>
      </c>
      <c r="J107" s="24">
        <f>+J108+J109</f>
        <v>955624.8800000001</v>
      </c>
      <c r="K107" s="46">
        <f>SUM(B107:J107)</f>
        <v>15074997.83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1454484.2399999998</v>
      </c>
      <c r="C108" s="24">
        <f t="shared" si="23"/>
        <v>2261509.04</v>
      </c>
      <c r="D108" s="24">
        <f t="shared" si="23"/>
        <v>2361791.64</v>
      </c>
      <c r="E108" s="24">
        <f t="shared" si="23"/>
        <v>1323479.44</v>
      </c>
      <c r="F108" s="24">
        <f t="shared" si="23"/>
        <v>1938741.4000000004</v>
      </c>
      <c r="G108" s="24">
        <f t="shared" si="23"/>
        <v>2686674.91</v>
      </c>
      <c r="H108" s="24">
        <f t="shared" si="23"/>
        <v>1419337.6999999997</v>
      </c>
      <c r="I108" s="24">
        <f t="shared" si="23"/>
        <v>519647.13</v>
      </c>
      <c r="J108" s="24">
        <f t="shared" si="23"/>
        <v>941449.3500000001</v>
      </c>
      <c r="K108" s="46">
        <f>SUM(B108:J108)</f>
        <v>14907114.85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17122.18</v>
      </c>
      <c r="C109" s="24">
        <f t="shared" si="24"/>
        <v>24727.11</v>
      </c>
      <c r="D109" s="24">
        <f t="shared" si="24"/>
        <v>25006.57</v>
      </c>
      <c r="E109" s="24">
        <f t="shared" si="24"/>
        <v>23533.75</v>
      </c>
      <c r="F109" s="24">
        <f t="shared" si="24"/>
        <v>14496.49</v>
      </c>
      <c r="G109" s="24">
        <f t="shared" si="24"/>
        <v>30437.11</v>
      </c>
      <c r="H109" s="24">
        <f t="shared" si="24"/>
        <v>18384.24</v>
      </c>
      <c r="I109" s="19">
        <f t="shared" si="24"/>
        <v>0</v>
      </c>
      <c r="J109" s="24">
        <f t="shared" si="24"/>
        <v>14175.53</v>
      </c>
      <c r="K109" s="46">
        <f>SUM(B109:J109)</f>
        <v>167882.98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15074997.830000002</v>
      </c>
      <c r="L115" s="52"/>
    </row>
    <row r="116" spans="1:11" ht="18.75" customHeight="1">
      <c r="A116" s="26" t="s">
        <v>70</v>
      </c>
      <c r="B116" s="27">
        <v>184384.08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184384.08</v>
      </c>
    </row>
    <row r="117" spans="1:11" ht="18.75" customHeight="1">
      <c r="A117" s="26" t="s">
        <v>71</v>
      </c>
      <c r="B117" s="27">
        <v>1287222.34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1287222.34</v>
      </c>
    </row>
    <row r="118" spans="1:11" ht="18.75" customHeight="1">
      <c r="A118" s="26" t="s">
        <v>72</v>
      </c>
      <c r="B118" s="38">
        <v>0</v>
      </c>
      <c r="C118" s="27">
        <f>+C107</f>
        <v>2286236.15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2286236.15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2221472.33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2221472.33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165325.88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165325.88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1333543.06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1333543.06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13470.13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13470.13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376245.87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376245.87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678365.62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678365.62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99671.07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99671.07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798955.33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798955.33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815759.82</v>
      </c>
      <c r="H127" s="38">
        <v>0</v>
      </c>
      <c r="I127" s="38">
        <v>0</v>
      </c>
      <c r="J127" s="38">
        <v>0</v>
      </c>
      <c r="K127" s="39">
        <f t="shared" si="25"/>
        <v>815759.82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64439.09</v>
      </c>
      <c r="H128" s="38">
        <v>0</v>
      </c>
      <c r="I128" s="38">
        <v>0</v>
      </c>
      <c r="J128" s="38">
        <v>0</v>
      </c>
      <c r="K128" s="39">
        <f t="shared" si="25"/>
        <v>64439.09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355447.06</v>
      </c>
      <c r="H129" s="38">
        <v>0</v>
      </c>
      <c r="I129" s="38">
        <v>0</v>
      </c>
      <c r="J129" s="38">
        <v>0</v>
      </c>
      <c r="K129" s="39">
        <f t="shared" si="25"/>
        <v>355447.06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348492.47</v>
      </c>
      <c r="H130" s="38">
        <v>0</v>
      </c>
      <c r="I130" s="38">
        <v>0</v>
      </c>
      <c r="J130" s="38">
        <v>0</v>
      </c>
      <c r="K130" s="39">
        <f t="shared" si="25"/>
        <v>348492.47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1132973.59</v>
      </c>
      <c r="H131" s="38">
        <v>0</v>
      </c>
      <c r="I131" s="38">
        <v>0</v>
      </c>
      <c r="J131" s="38">
        <v>0</v>
      </c>
      <c r="K131" s="39">
        <f t="shared" si="25"/>
        <v>1132973.59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499551.72</v>
      </c>
      <c r="I132" s="38">
        <v>0</v>
      </c>
      <c r="J132" s="38">
        <v>0</v>
      </c>
      <c r="K132" s="39">
        <f t="shared" si="25"/>
        <v>499551.72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938170.21</v>
      </c>
      <c r="I133" s="38">
        <v>0</v>
      </c>
      <c r="J133" s="38">
        <v>0</v>
      </c>
      <c r="K133" s="39">
        <f t="shared" si="25"/>
        <v>938170.21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519647.13</v>
      </c>
      <c r="J134" s="38"/>
      <c r="K134" s="39">
        <f t="shared" si="25"/>
        <v>519647.13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955624.88</v>
      </c>
      <c r="K135" s="42">
        <f t="shared" si="25"/>
        <v>955624.88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2018-05-30T14:26:32Z</dcterms:modified>
  <cp:category/>
  <cp:version/>
  <cp:contentType/>
  <cp:contentStatus/>
</cp:coreProperties>
</file>