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CONCESSÃO'!$A$1:$K$135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<sst xmlns="http://schemas.openxmlformats.org/spreadsheetml/2006/main" count="140" uniqueCount="140">
  <si>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</si>
  <si>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</si>
  <si>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</si>
  <si>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</si>
  <si>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</si>
  <si>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</si>
  <si>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</si>
  <si>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</si>
  <si>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</si>
  <si>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</si>
  <si>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</si>
  <si>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</si>
  <si>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</si>
  <si>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</si>
  <si>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</si>
  <si>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</si>
  <si>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</si>
  <si>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</si>
  <si>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</si>
  <si>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</si>
  <si>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</si>
  <si>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</si>
  <si>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</si>
  <si>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</si>
  <si>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</si>
  <si>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</si>
  <si>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</si>
  <si>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</si>
  <si>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</si>
  <si>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</si>
  <si>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</si>
  <si>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</si>
  <si>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</si>
  <si>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</si>
  <si>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</si>
  <si>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</si>
  <si>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</si>
  <si>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</si>
  <si>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</si>
  <si>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</si>
  <si>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</si>
  <si>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</si>
  <si>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</si>
  <si>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</si>
  <si>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</si>
  <si>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</si>
  <si>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</si>
  <si>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</si>
  <si>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</si>
  <si>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</si>
  <si>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</si>
  <si>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</si>
  <si>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</si>
  <si>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</si>
  <si>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</si>
  <si>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</si>
  <si>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</si>
  <si>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</si>
  <si>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</si>
  <si>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</si>
  <si>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</si>
  <si>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</si>
  <si>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</si>
  <si>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</si>
  <si>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</si>
  <si>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</si>
  <si>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</si>
  <si>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</si>
  <si>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</si>
  <si>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</si>
  <si>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</si>
  <si>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</si>
  <si>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</si>
  <si>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</si>
  <si>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</si>
  <si>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</si>
  <si>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</si>
  <si>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</si>
  <si>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</si>
  <si>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</si>
  <si>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</si>
  <si>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</si>
  <si>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</si>
  <si>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</si>
  <si>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</si>
  <si>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</si>
  <si>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</si>
  <si>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</si>
  <si>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</si>
  <si>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</si>
  <si>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</si>
  <si>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</si>
  <si>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</si>
  <si>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</si>
  <si>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</si>
  <si>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</si>
  <si>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</si>
  <si>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</si>
  <si>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</si>
  <si>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</si>
  <si>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</si>
  <si>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</si>
  <si>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</si>
  <si>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</si>
  <si>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</si>
  <si>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</si>
  <si>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</si>
  <si>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</si>
  <si>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</si>
  <si>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</si>
  <si>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</si>
  <si>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</si>
  <si>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</si>
  <si>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</si>
  <si>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</si>
  <si>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</si>
  <si>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</si>
  <si>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</si>
  <si>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</si>
  <si>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</si>
  <si>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</si>
  <si>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</si>
  <si>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</si>
  <si>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</si>
  <si>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</si>
  <si>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</si>
  <si>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</si>
  <si>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</si>
  <si>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</si>
  <si>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</si>
  <si>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</si>
  <si>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</si>
  <si>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</si>
  <si>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</si>
  <si>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</si>
  <si>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</si>
  <si>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</si>
  <si>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OPERAÇÃO 22/05/18 - VENCIMENTO 29/05/18</t>
  </si>
  <si>
    <t>6.3. Revisão de Remuneração pelo Transporte Coletivo ¹</t>
  </si>
  <si>
    <t xml:space="preserve"> ¹ Passageiros transportados, processados pelo sistema de bilhetagem eletrônica, referentes ao mês de abril/18 (308.241 passageiros).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</si>
</sst>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45" fillId="0" borderId="14" xfId="0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showGridLines="0" tabSelected="1" zoomScale="80" zoomScaleNormal="80" zoomScaleSheetLayoutView="70" zoomScalePageLayoutView="0" workbookViewId="0" topLeftCell="A117">
      <selection activeCell="A138" sqref="A138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137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90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116</v>
      </c>
      <c r="F5" s="28" t="s">
        <v>10</v>
      </c>
      <c r="G5" s="28" t="s">
        <v>11</v>
      </c>
      <c r="H5" s="28" t="s">
        <v>12</v>
      </c>
      <c r="I5" s="82" t="s">
        <v>89</v>
      </c>
      <c r="J5" s="82" t="s">
        <v>88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589766</v>
      </c>
      <c r="C7" s="9">
        <f t="shared" si="0"/>
        <v>787974</v>
      </c>
      <c r="D7" s="9">
        <f t="shared" si="0"/>
        <v>784962</v>
      </c>
      <c r="E7" s="9">
        <f t="shared" si="0"/>
        <v>521673</v>
      </c>
      <c r="F7" s="9">
        <f t="shared" si="0"/>
        <v>724009</v>
      </c>
      <c r="G7" s="9">
        <f t="shared" si="0"/>
        <v>1212935</v>
      </c>
      <c r="H7" s="9">
        <f t="shared" si="0"/>
        <v>547707</v>
      </c>
      <c r="I7" s="9">
        <f t="shared" si="0"/>
        <v>125519</v>
      </c>
      <c r="J7" s="9">
        <f t="shared" si="0"/>
        <v>325487</v>
      </c>
      <c r="K7" s="9">
        <f t="shared" si="0"/>
        <v>5620032</v>
      </c>
      <c r="L7" s="50"/>
    </row>
    <row r="8" spans="1:11" ht="17.25" customHeight="1">
      <c r="A8" s="10" t="s">
        <v>96</v>
      </c>
      <c r="B8" s="11">
        <f>B9+B12+B16</f>
        <v>279848</v>
      </c>
      <c r="C8" s="11">
        <f aca="true" t="shared" si="1" ref="C8:J8">C9+C12+C16</f>
        <v>383675</v>
      </c>
      <c r="D8" s="11">
        <f t="shared" si="1"/>
        <v>354719</v>
      </c>
      <c r="E8" s="11">
        <f t="shared" si="1"/>
        <v>254541</v>
      </c>
      <c r="F8" s="11">
        <f t="shared" si="1"/>
        <v>338343</v>
      </c>
      <c r="G8" s="11">
        <f t="shared" si="1"/>
        <v>568292</v>
      </c>
      <c r="H8" s="11">
        <f t="shared" si="1"/>
        <v>285298</v>
      </c>
      <c r="I8" s="11">
        <f t="shared" si="1"/>
        <v>55585</v>
      </c>
      <c r="J8" s="11">
        <f t="shared" si="1"/>
        <v>146400</v>
      </c>
      <c r="K8" s="11">
        <f>SUM(B8:J8)</f>
        <v>2666701</v>
      </c>
    </row>
    <row r="9" spans="1:11" ht="17.25" customHeight="1">
      <c r="A9" s="15" t="s">
        <v>16</v>
      </c>
      <c r="B9" s="13">
        <f>+B10+B11</f>
        <v>33709</v>
      </c>
      <c r="C9" s="13">
        <f aca="true" t="shared" si="2" ref="C9:J9">+C10+C11</f>
        <v>49934</v>
      </c>
      <c r="D9" s="13">
        <f t="shared" si="2"/>
        <v>39974</v>
      </c>
      <c r="E9" s="13">
        <f t="shared" si="2"/>
        <v>30823</v>
      </c>
      <c r="F9" s="13">
        <f t="shared" si="2"/>
        <v>34789</v>
      </c>
      <c r="G9" s="13">
        <f t="shared" si="2"/>
        <v>47009</v>
      </c>
      <c r="H9" s="13">
        <f t="shared" si="2"/>
        <v>42403</v>
      </c>
      <c r="I9" s="13">
        <f t="shared" si="2"/>
        <v>7587</v>
      </c>
      <c r="J9" s="13">
        <f t="shared" si="2"/>
        <v>15730</v>
      </c>
      <c r="K9" s="11">
        <f>SUM(B9:J9)</f>
        <v>301958</v>
      </c>
    </row>
    <row r="10" spans="1:11" ht="17.25" customHeight="1">
      <c r="A10" s="29" t="s">
        <v>17</v>
      </c>
      <c r="B10" s="13">
        <v>33709</v>
      </c>
      <c r="C10" s="13">
        <v>49934</v>
      </c>
      <c r="D10" s="13">
        <v>39974</v>
      </c>
      <c r="E10" s="13">
        <v>30823</v>
      </c>
      <c r="F10" s="13">
        <v>34789</v>
      </c>
      <c r="G10" s="13">
        <v>47009</v>
      </c>
      <c r="H10" s="13">
        <v>42403</v>
      </c>
      <c r="I10" s="13">
        <v>7587</v>
      </c>
      <c r="J10" s="13">
        <v>15730</v>
      </c>
      <c r="K10" s="11">
        <f>SUM(B10:J10)</f>
        <v>301958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233404</v>
      </c>
      <c r="C12" s="17">
        <f t="shared" si="3"/>
        <v>315319</v>
      </c>
      <c r="D12" s="17">
        <f t="shared" si="3"/>
        <v>298177</v>
      </c>
      <c r="E12" s="17">
        <f t="shared" si="3"/>
        <v>212196</v>
      </c>
      <c r="F12" s="17">
        <f t="shared" si="3"/>
        <v>284741</v>
      </c>
      <c r="G12" s="17">
        <f t="shared" si="3"/>
        <v>488743</v>
      </c>
      <c r="H12" s="17">
        <f t="shared" si="3"/>
        <v>229883</v>
      </c>
      <c r="I12" s="17">
        <f t="shared" si="3"/>
        <v>45059</v>
      </c>
      <c r="J12" s="17">
        <f t="shared" si="3"/>
        <v>123656</v>
      </c>
      <c r="K12" s="11">
        <f aca="true" t="shared" si="4" ref="K12:K27">SUM(B12:J12)</f>
        <v>2231178</v>
      </c>
    </row>
    <row r="13" spans="1:13" ht="17.25" customHeight="1">
      <c r="A13" s="14" t="s">
        <v>19</v>
      </c>
      <c r="B13" s="13">
        <v>111512</v>
      </c>
      <c r="C13" s="13">
        <v>158655</v>
      </c>
      <c r="D13" s="13">
        <v>156889</v>
      </c>
      <c r="E13" s="13">
        <v>107358</v>
      </c>
      <c r="F13" s="13">
        <v>141682</v>
      </c>
      <c r="G13" s="13">
        <v>230080</v>
      </c>
      <c r="H13" s="13">
        <v>104587</v>
      </c>
      <c r="I13" s="13">
        <v>24685</v>
      </c>
      <c r="J13" s="13">
        <v>64597</v>
      </c>
      <c r="K13" s="11">
        <f t="shared" si="4"/>
        <v>1100045</v>
      </c>
      <c r="L13" s="50"/>
      <c r="M13" s="51"/>
    </row>
    <row r="14" spans="1:12" ht="17.25" customHeight="1">
      <c r="A14" s="14" t="s">
        <v>20</v>
      </c>
      <c r="B14" s="13">
        <v>109247</v>
      </c>
      <c r="C14" s="13">
        <v>136709</v>
      </c>
      <c r="D14" s="13">
        <v>127868</v>
      </c>
      <c r="E14" s="13">
        <v>92974</v>
      </c>
      <c r="F14" s="13">
        <v>129500</v>
      </c>
      <c r="G14" s="13">
        <v>237881</v>
      </c>
      <c r="H14" s="13">
        <v>105292</v>
      </c>
      <c r="I14" s="13">
        <v>16999</v>
      </c>
      <c r="J14" s="13">
        <v>54665</v>
      </c>
      <c r="K14" s="11">
        <f t="shared" si="4"/>
        <v>1011135</v>
      </c>
      <c r="L14" s="50"/>
    </row>
    <row r="15" spans="1:11" ht="17.25" customHeight="1">
      <c r="A15" s="14" t="s">
        <v>21</v>
      </c>
      <c r="B15" s="13">
        <v>12645</v>
      </c>
      <c r="C15" s="13">
        <v>19955</v>
      </c>
      <c r="D15" s="13">
        <v>13420</v>
      </c>
      <c r="E15" s="13">
        <v>11864</v>
      </c>
      <c r="F15" s="13">
        <v>13559</v>
      </c>
      <c r="G15" s="13">
        <v>20782</v>
      </c>
      <c r="H15" s="13">
        <v>20004</v>
      </c>
      <c r="I15" s="13">
        <v>3375</v>
      </c>
      <c r="J15" s="13">
        <v>4394</v>
      </c>
      <c r="K15" s="11">
        <f t="shared" si="4"/>
        <v>119998</v>
      </c>
    </row>
    <row r="16" spans="1:11" ht="17.25" customHeight="1">
      <c r="A16" s="15" t="s">
        <v>92</v>
      </c>
      <c r="B16" s="13">
        <f>B17+B18+B19</f>
        <v>12735</v>
      </c>
      <c r="C16" s="13">
        <f aca="true" t="shared" si="5" ref="C16:J16">C17+C18+C19</f>
        <v>18422</v>
      </c>
      <c r="D16" s="13">
        <f t="shared" si="5"/>
        <v>16568</v>
      </c>
      <c r="E16" s="13">
        <f t="shared" si="5"/>
        <v>11522</v>
      </c>
      <c r="F16" s="13">
        <f t="shared" si="5"/>
        <v>18813</v>
      </c>
      <c r="G16" s="13">
        <f t="shared" si="5"/>
        <v>32540</v>
      </c>
      <c r="H16" s="13">
        <f t="shared" si="5"/>
        <v>13012</v>
      </c>
      <c r="I16" s="13">
        <f t="shared" si="5"/>
        <v>2939</v>
      </c>
      <c r="J16" s="13">
        <f t="shared" si="5"/>
        <v>7014</v>
      </c>
      <c r="K16" s="11">
        <f t="shared" si="4"/>
        <v>133565</v>
      </c>
    </row>
    <row r="17" spans="1:11" ht="17.25" customHeight="1">
      <c r="A17" s="14" t="s">
        <v>93</v>
      </c>
      <c r="B17" s="13">
        <v>12621</v>
      </c>
      <c r="C17" s="13">
        <v>18249</v>
      </c>
      <c r="D17" s="13">
        <v>16394</v>
      </c>
      <c r="E17" s="13">
        <v>11420</v>
      </c>
      <c r="F17" s="13">
        <v>18650</v>
      </c>
      <c r="G17" s="13">
        <v>32179</v>
      </c>
      <c r="H17" s="13">
        <v>12896</v>
      </c>
      <c r="I17" s="13">
        <v>2913</v>
      </c>
      <c r="J17" s="13">
        <v>6950</v>
      </c>
      <c r="K17" s="11">
        <f t="shared" si="4"/>
        <v>132272</v>
      </c>
    </row>
    <row r="18" spans="1:11" ht="17.25" customHeight="1">
      <c r="A18" s="14" t="s">
        <v>94</v>
      </c>
      <c r="B18" s="13">
        <v>90</v>
      </c>
      <c r="C18" s="13">
        <v>143</v>
      </c>
      <c r="D18" s="13">
        <v>141</v>
      </c>
      <c r="E18" s="13">
        <v>87</v>
      </c>
      <c r="F18" s="13">
        <v>145</v>
      </c>
      <c r="G18" s="13">
        <v>316</v>
      </c>
      <c r="H18" s="13">
        <v>93</v>
      </c>
      <c r="I18" s="13">
        <v>25</v>
      </c>
      <c r="J18" s="13">
        <v>51</v>
      </c>
      <c r="K18" s="11">
        <f t="shared" si="4"/>
        <v>1091</v>
      </c>
    </row>
    <row r="19" spans="1:11" ht="17.25" customHeight="1">
      <c r="A19" s="14" t="s">
        <v>95</v>
      </c>
      <c r="B19" s="13">
        <v>24</v>
      </c>
      <c r="C19" s="13">
        <v>30</v>
      </c>
      <c r="D19" s="13">
        <v>33</v>
      </c>
      <c r="E19" s="13">
        <v>15</v>
      </c>
      <c r="F19" s="13">
        <v>18</v>
      </c>
      <c r="G19" s="13">
        <v>45</v>
      </c>
      <c r="H19" s="13">
        <v>23</v>
      </c>
      <c r="I19" s="13">
        <v>1</v>
      </c>
      <c r="J19" s="13">
        <v>13</v>
      </c>
      <c r="K19" s="11">
        <f t="shared" si="4"/>
        <v>202</v>
      </c>
    </row>
    <row r="20" spans="1:11" ht="17.25" customHeight="1">
      <c r="A20" s="16" t="s">
        <v>22</v>
      </c>
      <c r="B20" s="11">
        <f>+B21+B22+B23</f>
        <v>165497</v>
      </c>
      <c r="C20" s="11">
        <f aca="true" t="shared" si="6" ref="C20:J20">+C21+C22+C23</f>
        <v>193707</v>
      </c>
      <c r="D20" s="11">
        <f t="shared" si="6"/>
        <v>215324</v>
      </c>
      <c r="E20" s="11">
        <f t="shared" si="6"/>
        <v>133776</v>
      </c>
      <c r="F20" s="11">
        <f t="shared" si="6"/>
        <v>215089</v>
      </c>
      <c r="G20" s="11">
        <f t="shared" si="6"/>
        <v>403680</v>
      </c>
      <c r="H20" s="11">
        <f t="shared" si="6"/>
        <v>138405</v>
      </c>
      <c r="I20" s="11">
        <f t="shared" si="6"/>
        <v>34267</v>
      </c>
      <c r="J20" s="11">
        <f t="shared" si="6"/>
        <v>84479</v>
      </c>
      <c r="K20" s="11">
        <f t="shared" si="4"/>
        <v>1584224</v>
      </c>
    </row>
    <row r="21" spans="1:12" ht="17.25" customHeight="1">
      <c r="A21" s="12" t="s">
        <v>23</v>
      </c>
      <c r="B21" s="13">
        <v>88419</v>
      </c>
      <c r="C21" s="13">
        <v>113496</v>
      </c>
      <c r="D21" s="13">
        <v>127877</v>
      </c>
      <c r="E21" s="13">
        <v>77451</v>
      </c>
      <c r="F21" s="13">
        <v>120770</v>
      </c>
      <c r="G21" s="13">
        <v>210406</v>
      </c>
      <c r="H21" s="13">
        <v>76783</v>
      </c>
      <c r="I21" s="13">
        <v>21128</v>
      </c>
      <c r="J21" s="13">
        <v>49151</v>
      </c>
      <c r="K21" s="11">
        <f t="shared" si="4"/>
        <v>885481</v>
      </c>
      <c r="L21" s="50"/>
    </row>
    <row r="22" spans="1:12" ht="17.25" customHeight="1">
      <c r="A22" s="12" t="s">
        <v>24</v>
      </c>
      <c r="B22" s="13">
        <v>71689</v>
      </c>
      <c r="C22" s="13">
        <v>73450</v>
      </c>
      <c r="D22" s="13">
        <v>81823</v>
      </c>
      <c r="E22" s="13">
        <v>52440</v>
      </c>
      <c r="F22" s="13">
        <v>88572</v>
      </c>
      <c r="G22" s="13">
        <v>183633</v>
      </c>
      <c r="H22" s="13">
        <v>55030</v>
      </c>
      <c r="I22" s="13">
        <v>11865</v>
      </c>
      <c r="J22" s="13">
        <v>33403</v>
      </c>
      <c r="K22" s="11">
        <f t="shared" si="4"/>
        <v>651905</v>
      </c>
      <c r="L22" s="50"/>
    </row>
    <row r="23" spans="1:11" ht="17.25" customHeight="1">
      <c r="A23" s="12" t="s">
        <v>25</v>
      </c>
      <c r="B23" s="13">
        <v>5389</v>
      </c>
      <c r="C23" s="13">
        <v>6761</v>
      </c>
      <c r="D23" s="13">
        <v>5624</v>
      </c>
      <c r="E23" s="13">
        <v>3885</v>
      </c>
      <c r="F23" s="13">
        <v>5747</v>
      </c>
      <c r="G23" s="13">
        <v>9641</v>
      </c>
      <c r="H23" s="13">
        <v>6592</v>
      </c>
      <c r="I23" s="13">
        <v>1274</v>
      </c>
      <c r="J23" s="13">
        <v>1925</v>
      </c>
      <c r="K23" s="11">
        <f t="shared" si="4"/>
        <v>46838</v>
      </c>
    </row>
    <row r="24" spans="1:11" ht="17.25" customHeight="1">
      <c r="A24" s="16" t="s">
        <v>26</v>
      </c>
      <c r="B24" s="13">
        <f>+B25+B26</f>
        <v>144421</v>
      </c>
      <c r="C24" s="13">
        <f aca="true" t="shared" si="7" ref="C24:J24">+C25+C26</f>
        <v>210592</v>
      </c>
      <c r="D24" s="13">
        <f t="shared" si="7"/>
        <v>214919</v>
      </c>
      <c r="E24" s="13">
        <f t="shared" si="7"/>
        <v>133356</v>
      </c>
      <c r="F24" s="13">
        <f t="shared" si="7"/>
        <v>170577</v>
      </c>
      <c r="G24" s="13">
        <f t="shared" si="7"/>
        <v>240963</v>
      </c>
      <c r="H24" s="13">
        <f t="shared" si="7"/>
        <v>116651</v>
      </c>
      <c r="I24" s="13">
        <f t="shared" si="7"/>
        <v>35667</v>
      </c>
      <c r="J24" s="13">
        <f t="shared" si="7"/>
        <v>94608</v>
      </c>
      <c r="K24" s="11">
        <f t="shared" si="4"/>
        <v>1361754</v>
      </c>
    </row>
    <row r="25" spans="1:12" ht="17.25" customHeight="1">
      <c r="A25" s="12" t="s">
        <v>114</v>
      </c>
      <c r="B25" s="13">
        <v>68310</v>
      </c>
      <c r="C25" s="13">
        <v>110320</v>
      </c>
      <c r="D25" s="13">
        <v>116656</v>
      </c>
      <c r="E25" s="13">
        <v>72906</v>
      </c>
      <c r="F25" s="13">
        <v>86540</v>
      </c>
      <c r="G25" s="13">
        <v>118232</v>
      </c>
      <c r="H25" s="13">
        <v>59665</v>
      </c>
      <c r="I25" s="13">
        <v>21321</v>
      </c>
      <c r="J25" s="13">
        <v>48895</v>
      </c>
      <c r="K25" s="11">
        <f t="shared" si="4"/>
        <v>702845</v>
      </c>
      <c r="L25" s="50"/>
    </row>
    <row r="26" spans="1:12" ht="17.25" customHeight="1">
      <c r="A26" s="12" t="s">
        <v>115</v>
      </c>
      <c r="B26" s="13">
        <v>76111</v>
      </c>
      <c r="C26" s="13">
        <v>100272</v>
      </c>
      <c r="D26" s="13">
        <v>98263</v>
      </c>
      <c r="E26" s="13">
        <v>60450</v>
      </c>
      <c r="F26" s="13">
        <v>84037</v>
      </c>
      <c r="G26" s="13">
        <v>122731</v>
      </c>
      <c r="H26" s="13">
        <v>56986</v>
      </c>
      <c r="I26" s="13">
        <v>14346</v>
      </c>
      <c r="J26" s="13">
        <v>45713</v>
      </c>
      <c r="K26" s="11">
        <f t="shared" si="4"/>
        <v>658909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7353</v>
      </c>
      <c r="I27" s="11">
        <v>0</v>
      </c>
      <c r="J27" s="11">
        <v>0</v>
      </c>
      <c r="K27" s="11">
        <f t="shared" si="4"/>
        <v>7353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2.9411</v>
      </c>
      <c r="C29" s="57">
        <f aca="true" t="shared" si="8" ref="C29:J29">SUM(C30:C33)</f>
        <v>3.29100978</v>
      </c>
      <c r="D29" s="57">
        <f t="shared" si="8"/>
        <v>3.7056</v>
      </c>
      <c r="E29" s="57">
        <f t="shared" si="8"/>
        <v>3.1511195499999998</v>
      </c>
      <c r="F29" s="57">
        <f t="shared" si="8"/>
        <v>3.1185</v>
      </c>
      <c r="G29" s="57">
        <f t="shared" si="8"/>
        <v>2.6315000000000004</v>
      </c>
      <c r="H29" s="57">
        <f t="shared" si="8"/>
        <v>3.0173</v>
      </c>
      <c r="I29" s="57">
        <f t="shared" si="8"/>
        <v>4.999</v>
      </c>
      <c r="J29" s="57">
        <f t="shared" si="8"/>
        <v>3.1784</v>
      </c>
      <c r="K29" s="19">
        <v>0</v>
      </c>
    </row>
    <row r="30" spans="1:11" ht="17.25" customHeight="1">
      <c r="A30" s="16" t="s">
        <v>31</v>
      </c>
      <c r="B30" s="32">
        <v>2.9459</v>
      </c>
      <c r="C30" s="32">
        <v>3.2886</v>
      </c>
      <c r="D30" s="32">
        <v>3.7106</v>
      </c>
      <c r="E30" s="32">
        <v>3.1557</v>
      </c>
      <c r="F30" s="32">
        <v>3.1232</v>
      </c>
      <c r="G30" s="32">
        <v>2.6354</v>
      </c>
      <c r="H30" s="32">
        <v>3.0219</v>
      </c>
      <c r="I30" s="32">
        <v>4.999</v>
      </c>
      <c r="J30" s="32">
        <v>3.1784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0.00730978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102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11043.97</v>
      </c>
      <c r="I35" s="19">
        <v>0</v>
      </c>
      <c r="J35" s="19">
        <v>0</v>
      </c>
      <c r="K35" s="23">
        <f>SUM(B35:J35)</f>
        <v>11043.97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57287.9</v>
      </c>
      <c r="I36" s="19">
        <v>0</v>
      </c>
      <c r="J36" s="19">
        <v>0</v>
      </c>
      <c r="K36" s="23">
        <f>SUM(B36:J36)</f>
        <v>57287.9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101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1755774.64</v>
      </c>
      <c r="C47" s="22">
        <f aca="true" t="shared" si="12" ref="C47:H47">+C48+C57</f>
        <v>2623730.98</v>
      </c>
      <c r="D47" s="22">
        <f t="shared" si="12"/>
        <v>2940627.55</v>
      </c>
      <c r="E47" s="22">
        <f t="shared" si="12"/>
        <v>1670833.14</v>
      </c>
      <c r="F47" s="22">
        <f t="shared" si="12"/>
        <v>2277600.0800000005</v>
      </c>
      <c r="G47" s="22">
        <f t="shared" si="12"/>
        <v>3229705.6399999997</v>
      </c>
      <c r="H47" s="22">
        <f t="shared" si="12"/>
        <v>1685739.58</v>
      </c>
      <c r="I47" s="22">
        <f>+I48+I57</f>
        <v>628535.2</v>
      </c>
      <c r="J47" s="22">
        <f>+J48+J57</f>
        <v>1050920.45</v>
      </c>
      <c r="K47" s="22">
        <f>SUM(B47:J47)</f>
        <v>17863467.26</v>
      </c>
    </row>
    <row r="48" spans="1:11" ht="17.25" customHeight="1">
      <c r="A48" s="16" t="s">
        <v>107</v>
      </c>
      <c r="B48" s="23">
        <f>SUM(B49:B56)</f>
        <v>1738652.46</v>
      </c>
      <c r="C48" s="23">
        <f aca="true" t="shared" si="13" ref="C48:J48">SUM(C49:C56)</f>
        <v>2599003.87</v>
      </c>
      <c r="D48" s="23">
        <f t="shared" si="13"/>
        <v>2915140.9499999997</v>
      </c>
      <c r="E48" s="23">
        <f t="shared" si="13"/>
        <v>1647299.39</v>
      </c>
      <c r="F48" s="23">
        <f t="shared" si="13"/>
        <v>2263103.5900000003</v>
      </c>
      <c r="G48" s="23">
        <f t="shared" si="13"/>
        <v>3199268.53</v>
      </c>
      <c r="H48" s="23">
        <f t="shared" si="13"/>
        <v>1667355.34</v>
      </c>
      <c r="I48" s="23">
        <f t="shared" si="13"/>
        <v>628535.2</v>
      </c>
      <c r="J48" s="23">
        <f t="shared" si="13"/>
        <v>1036744.92</v>
      </c>
      <c r="K48" s="23">
        <f aca="true" t="shared" si="14" ref="K48:K57">SUM(B48:J48)</f>
        <v>17695104.25</v>
      </c>
    </row>
    <row r="49" spans="1:11" ht="17.25" customHeight="1">
      <c r="A49" s="34" t="s">
        <v>43</v>
      </c>
      <c r="B49" s="23">
        <f aca="true" t="shared" si="15" ref="B49:H49">ROUND(B30*B7,2)</f>
        <v>1737391.66</v>
      </c>
      <c r="C49" s="23">
        <f t="shared" si="15"/>
        <v>2591331.3</v>
      </c>
      <c r="D49" s="23">
        <f t="shared" si="15"/>
        <v>2912680</v>
      </c>
      <c r="E49" s="23">
        <f t="shared" si="15"/>
        <v>1646243.49</v>
      </c>
      <c r="F49" s="23">
        <f t="shared" si="15"/>
        <v>2261224.91</v>
      </c>
      <c r="G49" s="23">
        <f t="shared" si="15"/>
        <v>3196568.9</v>
      </c>
      <c r="H49" s="23">
        <f t="shared" si="15"/>
        <v>1655115.78</v>
      </c>
      <c r="I49" s="23">
        <f>ROUND(I30*I7,2)</f>
        <v>627469.48</v>
      </c>
      <c r="J49" s="23">
        <f>ROUND(J30*J7,2)</f>
        <v>1034527.88</v>
      </c>
      <c r="K49" s="23">
        <f t="shared" si="14"/>
        <v>17662553.4</v>
      </c>
    </row>
    <row r="50" spans="1:11" ht="17.25" customHeight="1">
      <c r="A50" s="34" t="s">
        <v>44</v>
      </c>
      <c r="B50" s="19">
        <v>0</v>
      </c>
      <c r="C50" s="23">
        <f>ROUND(C31*C7,2)</f>
        <v>5759.92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5759.92</v>
      </c>
    </row>
    <row r="51" spans="1:11" ht="17.25" customHeight="1">
      <c r="A51" s="64" t="s">
        <v>103</v>
      </c>
      <c r="B51" s="65">
        <f aca="true" t="shared" si="16" ref="B51:H51">ROUND(B32*B7,2)</f>
        <v>-2830.88</v>
      </c>
      <c r="C51" s="65">
        <f t="shared" si="16"/>
        <v>-3861.07</v>
      </c>
      <c r="D51" s="65">
        <f t="shared" si="16"/>
        <v>-3924.81</v>
      </c>
      <c r="E51" s="65">
        <f t="shared" si="16"/>
        <v>-2389.5</v>
      </c>
      <c r="F51" s="65">
        <f t="shared" si="16"/>
        <v>-3402.84</v>
      </c>
      <c r="G51" s="65">
        <f t="shared" si="16"/>
        <v>-4730.45</v>
      </c>
      <c r="H51" s="65">
        <f t="shared" si="16"/>
        <v>-2519.45</v>
      </c>
      <c r="I51" s="19">
        <v>0</v>
      </c>
      <c r="J51" s="19">
        <v>0</v>
      </c>
      <c r="K51" s="65">
        <f>SUM(B51:J51)</f>
        <v>-23659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11043.97</v>
      </c>
      <c r="I53" s="31">
        <f>+I35</f>
        <v>0</v>
      </c>
      <c r="J53" s="31">
        <f>+J35</f>
        <v>0</v>
      </c>
      <c r="K53" s="23">
        <f t="shared" si="14"/>
        <v>11043.97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17122.18</v>
      </c>
      <c r="C57" s="36">
        <v>24727.11</v>
      </c>
      <c r="D57" s="36">
        <v>25486.6</v>
      </c>
      <c r="E57" s="36">
        <v>23533.75</v>
      </c>
      <c r="F57" s="36">
        <v>14496.49</v>
      </c>
      <c r="G57" s="36">
        <v>30437.11</v>
      </c>
      <c r="H57" s="36">
        <v>18384.24</v>
      </c>
      <c r="I57" s="19">
        <v>0</v>
      </c>
      <c r="J57" s="36">
        <v>14175.53</v>
      </c>
      <c r="K57" s="36">
        <f t="shared" si="14"/>
        <v>168363.00999999998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+B62+B69+B104+B105</f>
        <v>-195825.28999999998</v>
      </c>
      <c r="C61" s="35">
        <f t="shared" si="17"/>
        <v>-98927.42000000003</v>
      </c>
      <c r="D61" s="35">
        <f t="shared" si="17"/>
        <v>-33509.389999999985</v>
      </c>
      <c r="E61" s="35">
        <f t="shared" si="17"/>
        <v>-247223.49</v>
      </c>
      <c r="F61" s="35">
        <f t="shared" si="17"/>
        <v>-187267.51</v>
      </c>
      <c r="G61" s="35">
        <f t="shared" si="17"/>
        <v>-58734.909999999974</v>
      </c>
      <c r="H61" s="35">
        <f t="shared" si="17"/>
        <v>-131018.25999999998</v>
      </c>
      <c r="I61" s="35">
        <f t="shared" si="17"/>
        <v>-64716.88999999999</v>
      </c>
      <c r="J61" s="35">
        <f t="shared" si="17"/>
        <v>-11930.149999999994</v>
      </c>
      <c r="K61" s="35">
        <f>SUM(B61:J61)</f>
        <v>-1029153.31</v>
      </c>
    </row>
    <row r="62" spans="1:11" ht="18.75" customHeight="1">
      <c r="A62" s="16" t="s">
        <v>74</v>
      </c>
      <c r="B62" s="35">
        <f aca="true" t="shared" si="18" ref="B62:J62">B63+B64+B65+B66+B67+B68</f>
        <v>-284694.20999999996</v>
      </c>
      <c r="C62" s="35">
        <f t="shared" si="18"/>
        <v>-204582.95</v>
      </c>
      <c r="D62" s="35">
        <f t="shared" si="18"/>
        <v>-213290.31</v>
      </c>
      <c r="E62" s="35">
        <f t="shared" si="18"/>
        <v>-294298.33999999997</v>
      </c>
      <c r="F62" s="35">
        <f t="shared" si="18"/>
        <v>-301013.37</v>
      </c>
      <c r="G62" s="35">
        <f t="shared" si="18"/>
        <v>-323656.3</v>
      </c>
      <c r="H62" s="35">
        <f t="shared" si="18"/>
        <v>-169612</v>
      </c>
      <c r="I62" s="35">
        <f t="shared" si="18"/>
        <v>-30348</v>
      </c>
      <c r="J62" s="35">
        <f t="shared" si="18"/>
        <v>-62920</v>
      </c>
      <c r="K62" s="35">
        <f aca="true" t="shared" si="19" ref="K62:K91">SUM(B62:J62)</f>
        <v>-1884415.48</v>
      </c>
    </row>
    <row r="63" spans="1:11" ht="18.75" customHeight="1">
      <c r="A63" s="12" t="s">
        <v>75</v>
      </c>
      <c r="B63" s="35">
        <f>-ROUND(B9*$D$3,2)</f>
        <v>-134836</v>
      </c>
      <c r="C63" s="35">
        <f aca="true" t="shared" si="20" ref="C63:J63">-ROUND(C9*$D$3,2)</f>
        <v>-199736</v>
      </c>
      <c r="D63" s="35">
        <f t="shared" si="20"/>
        <v>-159896</v>
      </c>
      <c r="E63" s="35">
        <f t="shared" si="20"/>
        <v>-123292</v>
      </c>
      <c r="F63" s="35">
        <f t="shared" si="20"/>
        <v>-139156</v>
      </c>
      <c r="G63" s="35">
        <f t="shared" si="20"/>
        <v>-188036</v>
      </c>
      <c r="H63" s="35">
        <f t="shared" si="20"/>
        <v>-169612</v>
      </c>
      <c r="I63" s="35">
        <f t="shared" si="20"/>
        <v>-30348</v>
      </c>
      <c r="J63" s="35">
        <f t="shared" si="20"/>
        <v>-62920</v>
      </c>
      <c r="K63" s="35">
        <f t="shared" si="19"/>
        <v>-1207832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97</v>
      </c>
      <c r="B65" s="35">
        <v>-4</v>
      </c>
      <c r="C65" s="35">
        <v>-184</v>
      </c>
      <c r="D65" s="35">
        <v>-472</v>
      </c>
      <c r="E65" s="35">
        <v>-488</v>
      </c>
      <c r="F65" s="35">
        <v>-4</v>
      </c>
      <c r="G65" s="35">
        <v>-160</v>
      </c>
      <c r="H65" s="19">
        <v>0</v>
      </c>
      <c r="I65" s="19">
        <v>0</v>
      </c>
      <c r="J65" s="19">
        <v>0</v>
      </c>
      <c r="K65" s="35">
        <f t="shared" si="19"/>
        <v>-1312</v>
      </c>
    </row>
    <row r="66" spans="1:11" ht="18.75" customHeight="1">
      <c r="A66" s="12" t="s">
        <v>104</v>
      </c>
      <c r="B66" s="35">
        <v>-5120</v>
      </c>
      <c r="C66" s="35">
        <v>-916</v>
      </c>
      <c r="D66" s="35">
        <v>-1784</v>
      </c>
      <c r="E66" s="35">
        <v>-3244</v>
      </c>
      <c r="F66" s="35">
        <v>-1512</v>
      </c>
      <c r="G66" s="35">
        <v>-1176</v>
      </c>
      <c r="H66" s="19">
        <v>0</v>
      </c>
      <c r="I66" s="19">
        <v>0</v>
      </c>
      <c r="J66" s="19">
        <v>0</v>
      </c>
      <c r="K66" s="35">
        <f t="shared" si="19"/>
        <v>-13752</v>
      </c>
    </row>
    <row r="67" spans="1:11" ht="18.75" customHeight="1">
      <c r="A67" s="12" t="s">
        <v>52</v>
      </c>
      <c r="B67" s="35">
        <v>-144734.21</v>
      </c>
      <c r="C67" s="35">
        <v>-3746.95</v>
      </c>
      <c r="D67" s="35">
        <v>-51138.31</v>
      </c>
      <c r="E67" s="35">
        <v>-167274.34</v>
      </c>
      <c r="F67" s="35">
        <v>-160341.37</v>
      </c>
      <c r="G67" s="35">
        <v>-134284.3</v>
      </c>
      <c r="H67" s="19">
        <v>0</v>
      </c>
      <c r="I67" s="19">
        <v>0</v>
      </c>
      <c r="J67" s="19">
        <v>0</v>
      </c>
      <c r="K67" s="35">
        <f t="shared" si="19"/>
        <v>-661519.48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SUM(B70:B103)</f>
        <v>-15510.95</v>
      </c>
      <c r="C69" s="65">
        <f>SUM(C70:C103)</f>
        <v>-22106.010000000002</v>
      </c>
      <c r="D69" s="65">
        <f>SUM(D70:D103)</f>
        <v>-20988.15</v>
      </c>
      <c r="E69" s="65">
        <f aca="true" t="shared" si="21" ref="E69:J69">SUM(E70:E103)</f>
        <v>-14964.76</v>
      </c>
      <c r="F69" s="65">
        <f t="shared" si="21"/>
        <v>-21571.13</v>
      </c>
      <c r="G69" s="65">
        <f t="shared" si="21"/>
        <v>-27749.920000000002</v>
      </c>
      <c r="H69" s="65">
        <f t="shared" si="21"/>
        <v>-14319.05</v>
      </c>
      <c r="I69" s="65">
        <f t="shared" si="21"/>
        <v>-67498.4</v>
      </c>
      <c r="J69" s="65">
        <f t="shared" si="21"/>
        <v>-10377.62</v>
      </c>
      <c r="K69" s="65">
        <f t="shared" si="19"/>
        <v>-215085.99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-40.77</v>
      </c>
      <c r="D71" s="35">
        <v>-6.59</v>
      </c>
      <c r="E71" s="19">
        <v>0</v>
      </c>
      <c r="F71" s="19">
        <v>0</v>
      </c>
      <c r="G71" s="35">
        <v>-6.59</v>
      </c>
      <c r="H71" s="19">
        <v>0</v>
      </c>
      <c r="I71" s="19">
        <v>0</v>
      </c>
      <c r="J71" s="19">
        <v>0</v>
      </c>
      <c r="K71" s="65">
        <f t="shared" si="19"/>
        <v>-53.95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-2464.59</v>
      </c>
      <c r="J72" s="19">
        <v>0</v>
      </c>
      <c r="K72" s="65">
        <f t="shared" si="19"/>
        <v>-3912.9900000000002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5">
        <f t="shared" si="19"/>
        <v>-147619.05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2000</v>
      </c>
      <c r="H84" s="19">
        <v>0</v>
      </c>
      <c r="I84" s="19">
        <v>0</v>
      </c>
      <c r="J84" s="19">
        <v>0</v>
      </c>
      <c r="K84" s="65">
        <f t="shared" si="19"/>
        <v>-3000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135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65">
        <v>-500</v>
      </c>
      <c r="H86" s="19">
        <v>0</v>
      </c>
      <c r="I86" s="19">
        <v>0</v>
      </c>
      <c r="J86" s="19">
        <v>0</v>
      </c>
      <c r="K86" s="65">
        <f t="shared" si="19"/>
        <v>-500</v>
      </c>
    </row>
    <row r="87" spans="1:11" ht="18.75" customHeight="1">
      <c r="A87" s="12" t="s">
        <v>80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105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91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109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113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111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112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134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15" t="s">
        <v>117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5" t="s">
        <v>136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/>
      <c r="L102" s="53"/>
    </row>
    <row r="103" spans="1:12" ht="18.75" customHeight="1">
      <c r="A103" s="12"/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138</v>
      </c>
      <c r="B104" s="65">
        <v>104379.87</v>
      </c>
      <c r="C104" s="65">
        <v>127761.54</v>
      </c>
      <c r="D104" s="65">
        <v>200769.07</v>
      </c>
      <c r="E104" s="65">
        <v>62039.61</v>
      </c>
      <c r="F104" s="65">
        <v>135316.99</v>
      </c>
      <c r="G104" s="65">
        <v>292671.31</v>
      </c>
      <c r="H104" s="65">
        <v>52912.79</v>
      </c>
      <c r="I104" s="65">
        <v>33129.51</v>
      </c>
      <c r="J104" s="65">
        <v>61367.47</v>
      </c>
      <c r="K104" s="46">
        <f>SUM(B104:J104)</f>
        <v>1070348.16</v>
      </c>
      <c r="L104" s="53"/>
    </row>
    <row r="105" spans="1:12" ht="18.75" customHeight="1">
      <c r="A105" s="16" t="s">
        <v>100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54"/>
    </row>
    <row r="106" spans="1:12" ht="18.75" customHeight="1">
      <c r="A106" s="16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31">
        <f>SUM(B106:J106)</f>
        <v>0</v>
      </c>
      <c r="L106" s="52"/>
    </row>
    <row r="107" spans="1:12" ht="18.75" customHeight="1">
      <c r="A107" s="16" t="s">
        <v>82</v>
      </c>
      <c r="B107" s="24">
        <f aca="true" t="shared" si="22" ref="B107:H107">+B108+B109</f>
        <v>1559949.3499999999</v>
      </c>
      <c r="C107" s="24">
        <f t="shared" si="22"/>
        <v>2524803.56</v>
      </c>
      <c r="D107" s="24">
        <f t="shared" si="22"/>
        <v>2907118.1599999997</v>
      </c>
      <c r="E107" s="24">
        <f t="shared" si="22"/>
        <v>1423609.65</v>
      </c>
      <c r="F107" s="24">
        <f t="shared" si="22"/>
        <v>2090332.5700000003</v>
      </c>
      <c r="G107" s="24">
        <f t="shared" si="22"/>
        <v>3170970.73</v>
      </c>
      <c r="H107" s="24">
        <f t="shared" si="22"/>
        <v>1554721.32</v>
      </c>
      <c r="I107" s="24">
        <f>+I108+I109</f>
        <v>563818.3099999999</v>
      </c>
      <c r="J107" s="24">
        <f>+J108+J109</f>
        <v>1038990.3</v>
      </c>
      <c r="K107" s="46">
        <f>SUM(B107:J107)</f>
        <v>16834313.950000003</v>
      </c>
      <c r="L107" s="52"/>
    </row>
    <row r="108" spans="1:12" ht="18" customHeight="1">
      <c r="A108" s="16" t="s">
        <v>81</v>
      </c>
      <c r="B108" s="24">
        <f aca="true" t="shared" si="23" ref="B108:J108">+B48+B62+B69+B104</f>
        <v>1542827.17</v>
      </c>
      <c r="C108" s="24">
        <f t="shared" si="23"/>
        <v>2500076.45</v>
      </c>
      <c r="D108" s="24">
        <f t="shared" si="23"/>
        <v>2881631.5599999996</v>
      </c>
      <c r="E108" s="24">
        <f t="shared" si="23"/>
        <v>1400075.9</v>
      </c>
      <c r="F108" s="24">
        <f t="shared" si="23"/>
        <v>2075836.0800000003</v>
      </c>
      <c r="G108" s="24">
        <f t="shared" si="23"/>
        <v>3140533.62</v>
      </c>
      <c r="H108" s="24">
        <f t="shared" si="23"/>
        <v>1536337.08</v>
      </c>
      <c r="I108" s="24">
        <f t="shared" si="23"/>
        <v>563818.3099999999</v>
      </c>
      <c r="J108" s="24">
        <f t="shared" si="23"/>
        <v>1024814.77</v>
      </c>
      <c r="K108" s="46">
        <f>SUM(B108:J108)</f>
        <v>16665950.940000001</v>
      </c>
      <c r="L108" s="52"/>
    </row>
    <row r="109" spans="1:11" ht="18.75" customHeight="1">
      <c r="A109" s="16" t="s">
        <v>98</v>
      </c>
      <c r="B109" s="24">
        <f aca="true" t="shared" si="24" ref="B109:J109">IF(+B57+B105+B110&lt;0,0,(B57+B105+B110))</f>
        <v>17122.18</v>
      </c>
      <c r="C109" s="24">
        <f t="shared" si="24"/>
        <v>24727.11</v>
      </c>
      <c r="D109" s="24">
        <f t="shared" si="24"/>
        <v>25486.6</v>
      </c>
      <c r="E109" s="24">
        <f t="shared" si="24"/>
        <v>23533.75</v>
      </c>
      <c r="F109" s="24">
        <f t="shared" si="24"/>
        <v>14496.49</v>
      </c>
      <c r="G109" s="24">
        <f t="shared" si="24"/>
        <v>30437.11</v>
      </c>
      <c r="H109" s="24">
        <f t="shared" si="24"/>
        <v>18384.24</v>
      </c>
      <c r="I109" s="19">
        <f t="shared" si="24"/>
        <v>0</v>
      </c>
      <c r="J109" s="24">
        <f t="shared" si="24"/>
        <v>14175.53</v>
      </c>
      <c r="K109" s="46">
        <f>SUM(B109:J109)</f>
        <v>168363.00999999998</v>
      </c>
    </row>
    <row r="110" spans="1:13" ht="18.75" customHeight="1">
      <c r="A110" s="16" t="s">
        <v>83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f>SUM(B110:J110)</f>
        <v>0</v>
      </c>
      <c r="M110" s="55"/>
    </row>
    <row r="111" spans="1:11" ht="18.75" customHeight="1">
      <c r="A111" s="16" t="s">
        <v>99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46"/>
    </row>
    <row r="112" spans="1:11" ht="18.75" customHeight="1">
      <c r="A112" s="2"/>
      <c r="B112" s="20">
        <v>0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/>
    </row>
    <row r="113" spans="1:11" ht="18.7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</row>
    <row r="114" spans="1:11" ht="18.75" customHeight="1">
      <c r="A114" s="8"/>
      <c r="B114" s="43">
        <v>0</v>
      </c>
      <c r="C114" s="43">
        <v>0</v>
      </c>
      <c r="D114" s="43">
        <v>0</v>
      </c>
      <c r="E114" s="43">
        <v>0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3"/>
    </row>
    <row r="115" spans="1:12" ht="18.75" customHeight="1">
      <c r="A115" s="25" t="s">
        <v>69</v>
      </c>
      <c r="B115" s="18">
        <v>0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39">
        <f>SUM(K116:K135)</f>
        <v>16834313.91</v>
      </c>
      <c r="L115" s="52"/>
    </row>
    <row r="116" spans="1:11" ht="18.75" customHeight="1">
      <c r="A116" s="26" t="s">
        <v>70</v>
      </c>
      <c r="B116" s="27">
        <v>190526.74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>SUM(B116:J116)</f>
        <v>190526.74</v>
      </c>
    </row>
    <row r="117" spans="1:11" ht="18.75" customHeight="1">
      <c r="A117" s="26" t="s">
        <v>71</v>
      </c>
      <c r="B117" s="27">
        <v>1369422.61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aca="true" t="shared" si="25" ref="K117:K135">SUM(B117:J117)</f>
        <v>1369422.61</v>
      </c>
    </row>
    <row r="118" spans="1:11" ht="18.75" customHeight="1">
      <c r="A118" s="26" t="s">
        <v>72</v>
      </c>
      <c r="B118" s="38">
        <v>0</v>
      </c>
      <c r="C118" s="27">
        <f>+C107</f>
        <v>2524803.56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2524803.56</v>
      </c>
    </row>
    <row r="119" spans="1:11" ht="18.75" customHeight="1">
      <c r="A119" s="26" t="s">
        <v>73</v>
      </c>
      <c r="B119" s="38">
        <v>0</v>
      </c>
      <c r="C119" s="38">
        <v>0</v>
      </c>
      <c r="D119" s="27">
        <v>2705403.49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2705403.49</v>
      </c>
    </row>
    <row r="120" spans="1:11" ht="18.75" customHeight="1">
      <c r="A120" s="26" t="s">
        <v>118</v>
      </c>
      <c r="B120" s="38">
        <v>0</v>
      </c>
      <c r="C120" s="38">
        <v>0</v>
      </c>
      <c r="D120" s="27">
        <v>201714.66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201714.66</v>
      </c>
    </row>
    <row r="121" spans="1:11" ht="18.75" customHeight="1">
      <c r="A121" s="26" t="s">
        <v>119</v>
      </c>
      <c r="B121" s="38">
        <v>0</v>
      </c>
      <c r="C121" s="38">
        <v>0</v>
      </c>
      <c r="D121" s="38">
        <v>0</v>
      </c>
      <c r="E121" s="27">
        <v>1409373.54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1409373.54</v>
      </c>
    </row>
    <row r="122" spans="1:11" ht="18.75" customHeight="1">
      <c r="A122" s="26" t="s">
        <v>120</v>
      </c>
      <c r="B122" s="38">
        <v>0</v>
      </c>
      <c r="C122" s="38">
        <v>0</v>
      </c>
      <c r="D122" s="38">
        <v>0</v>
      </c>
      <c r="E122" s="27">
        <v>14236.1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14236.1</v>
      </c>
    </row>
    <row r="123" spans="1:11" ht="18.75" customHeight="1">
      <c r="A123" s="26" t="s">
        <v>121</v>
      </c>
      <c r="B123" s="38">
        <v>0</v>
      </c>
      <c r="C123" s="38">
        <v>0</v>
      </c>
      <c r="D123" s="38">
        <v>0</v>
      </c>
      <c r="E123" s="38">
        <v>0</v>
      </c>
      <c r="F123" s="27">
        <v>380885.86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380885.86</v>
      </c>
    </row>
    <row r="124" spans="1:11" ht="18.75" customHeight="1">
      <c r="A124" s="26" t="s">
        <v>122</v>
      </c>
      <c r="B124" s="38">
        <v>0</v>
      </c>
      <c r="C124" s="38">
        <v>0</v>
      </c>
      <c r="D124" s="38">
        <v>0</v>
      </c>
      <c r="E124" s="38">
        <v>0</v>
      </c>
      <c r="F124" s="27">
        <v>875193.85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875193.85</v>
      </c>
    </row>
    <row r="125" spans="1:11" ht="18.75" customHeight="1">
      <c r="A125" s="26" t="s">
        <v>123</v>
      </c>
      <c r="B125" s="38">
        <v>0</v>
      </c>
      <c r="C125" s="38">
        <v>0</v>
      </c>
      <c r="D125" s="38">
        <v>0</v>
      </c>
      <c r="E125" s="38">
        <v>0</v>
      </c>
      <c r="F125" s="27">
        <v>93350.16</v>
      </c>
      <c r="G125" s="38">
        <v>0</v>
      </c>
      <c r="H125" s="38">
        <v>0</v>
      </c>
      <c r="I125" s="38">
        <v>0</v>
      </c>
      <c r="J125" s="38">
        <v>0</v>
      </c>
      <c r="K125" s="39">
        <f t="shared" si="25"/>
        <v>93350.16</v>
      </c>
    </row>
    <row r="126" spans="1:11" ht="18.75" customHeight="1">
      <c r="A126" s="26" t="s">
        <v>124</v>
      </c>
      <c r="B126" s="66">
        <v>0</v>
      </c>
      <c r="C126" s="66">
        <v>0</v>
      </c>
      <c r="D126" s="66">
        <v>0</v>
      </c>
      <c r="E126" s="66">
        <v>0</v>
      </c>
      <c r="F126" s="67">
        <v>740902.69</v>
      </c>
      <c r="G126" s="66">
        <v>0</v>
      </c>
      <c r="H126" s="66">
        <v>0</v>
      </c>
      <c r="I126" s="66">
        <v>0</v>
      </c>
      <c r="J126" s="66">
        <v>0</v>
      </c>
      <c r="K126" s="67">
        <f t="shared" si="25"/>
        <v>740902.69</v>
      </c>
    </row>
    <row r="127" spans="1:11" ht="18.75" customHeight="1">
      <c r="A127" s="26" t="s">
        <v>125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1084246.21</v>
      </c>
      <c r="H127" s="38">
        <v>0</v>
      </c>
      <c r="I127" s="38">
        <v>0</v>
      </c>
      <c r="J127" s="38">
        <v>0</v>
      </c>
      <c r="K127" s="39">
        <f t="shared" si="25"/>
        <v>1084246.21</v>
      </c>
    </row>
    <row r="128" spans="1:11" ht="18.75" customHeight="1">
      <c r="A128" s="26" t="s">
        <v>126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73519.3</v>
      </c>
      <c r="H128" s="38">
        <v>0</v>
      </c>
      <c r="I128" s="38">
        <v>0</v>
      </c>
      <c r="J128" s="38">
        <v>0</v>
      </c>
      <c r="K128" s="39">
        <f t="shared" si="25"/>
        <v>73519.3</v>
      </c>
    </row>
    <row r="129" spans="1:11" ht="18.75" customHeight="1">
      <c r="A129" s="26" t="s">
        <v>127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423915.76</v>
      </c>
      <c r="H129" s="38">
        <v>0</v>
      </c>
      <c r="I129" s="38">
        <v>0</v>
      </c>
      <c r="J129" s="38">
        <v>0</v>
      </c>
      <c r="K129" s="39">
        <f t="shared" si="25"/>
        <v>423915.76</v>
      </c>
    </row>
    <row r="130" spans="1:11" ht="18.75" customHeight="1">
      <c r="A130" s="26" t="s">
        <v>128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414202.93</v>
      </c>
      <c r="H130" s="38">
        <v>0</v>
      </c>
      <c r="I130" s="38">
        <v>0</v>
      </c>
      <c r="J130" s="38">
        <v>0</v>
      </c>
      <c r="K130" s="39">
        <f t="shared" si="25"/>
        <v>414202.93</v>
      </c>
    </row>
    <row r="131" spans="1:11" ht="18.75" customHeight="1">
      <c r="A131" s="26" t="s">
        <v>129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27">
        <v>1175086.52</v>
      </c>
      <c r="H131" s="38">
        <v>0</v>
      </c>
      <c r="I131" s="38">
        <v>0</v>
      </c>
      <c r="J131" s="38">
        <v>0</v>
      </c>
      <c r="K131" s="39">
        <f t="shared" si="25"/>
        <v>1175086.52</v>
      </c>
    </row>
    <row r="132" spans="1:11" ht="18.75" customHeight="1">
      <c r="A132" s="26" t="s">
        <v>130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543141.74</v>
      </c>
      <c r="I132" s="38">
        <v>0</v>
      </c>
      <c r="J132" s="38">
        <v>0</v>
      </c>
      <c r="K132" s="39">
        <f t="shared" si="25"/>
        <v>543141.74</v>
      </c>
    </row>
    <row r="133" spans="1:11" ht="18.75" customHeight="1">
      <c r="A133" s="26" t="s">
        <v>131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27">
        <v>1011579.58</v>
      </c>
      <c r="I133" s="38">
        <v>0</v>
      </c>
      <c r="J133" s="38">
        <v>0</v>
      </c>
      <c r="K133" s="39">
        <f t="shared" si="25"/>
        <v>1011579.58</v>
      </c>
    </row>
    <row r="134" spans="1:11" ht="18.75" customHeight="1">
      <c r="A134" s="26" t="s">
        <v>132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27">
        <v>563818.31</v>
      </c>
      <c r="J134" s="38"/>
      <c r="K134" s="39">
        <f t="shared" si="25"/>
        <v>563818.31</v>
      </c>
    </row>
    <row r="135" spans="1:11" ht="18.75" customHeight="1">
      <c r="A135" s="74" t="s">
        <v>133</v>
      </c>
      <c r="B135" s="40">
        <v>0</v>
      </c>
      <c r="C135" s="40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/>
      <c r="J135" s="41">
        <v>1038990.3</v>
      </c>
      <c r="K135" s="42">
        <f t="shared" si="25"/>
        <v>1038990.3</v>
      </c>
    </row>
    <row r="136" spans="1:11" ht="18.75" customHeight="1">
      <c r="A136" s="84" t="s">
        <v>139</v>
      </c>
      <c r="B136" s="84"/>
      <c r="C136" s="84"/>
      <c r="D136" s="84"/>
      <c r="E136" s="48">
        <v>0</v>
      </c>
      <c r="F136" s="48">
        <v>0</v>
      </c>
      <c r="G136" s="48">
        <v>0</v>
      </c>
      <c r="H136" s="48">
        <v>0</v>
      </c>
      <c r="I136" s="48">
        <v>0</v>
      </c>
      <c r="J136" s="48">
        <f>J107-J135</f>
        <v>0</v>
      </c>
      <c r="K136" s="49"/>
    </row>
    <row r="137" ht="18" customHeight="1">
      <c r="A137" s="72"/>
    </row>
    <row r="138" ht="18" customHeight="1">
      <c r="A138" s="72"/>
    </row>
    <row r="139" ht="18" customHeight="1">
      <c r="A139" s="72"/>
    </row>
    <row r="140" ht="18" customHeight="1"/>
    <row r="141" ht="18" customHeight="1"/>
  </sheetData>
  <sheetProtection/>
  <mergeCells count="8">
    <mergeCell ref="A136:D136"/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2018-05-28T18:39:07Z</dcterms:modified>
  <cp:category/>
  <cp:version/>
  <cp:contentType/>
  <cp:contentStatus/>
</cp:coreProperties>
</file>