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<sst xmlns="http://schemas.openxmlformats.org/spreadsheetml/2006/main" count="141" uniqueCount="141">
  <si>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</si>
  <si>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</si>
  <si>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</si>
  <si>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</si>
  <si>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</si>
  <si>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</si>
  <si>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</si>
  <si>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</si>
  <si>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</si>
  <si>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</si>
  <si>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</si>
  <si>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</si>
  <si>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</si>
  <si>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</si>
  <si>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</si>
  <si>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</si>
  <si>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</si>
  <si>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</si>
  <si>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</si>
  <si>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</si>
  <si>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</si>
  <si>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</si>
  <si>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</si>
  <si>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</si>
  <si>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</si>
  <si>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</si>
  <si>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</si>
  <si>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</si>
  <si>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</si>
  <si>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</si>
  <si>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</si>
  <si>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</si>
  <si>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</si>
  <si>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</si>
  <si>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</si>
  <si>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</si>
  <si>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</si>
  <si>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</si>
  <si>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</si>
  <si>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</si>
  <si>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</si>
  <si>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</si>
  <si>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</si>
  <si>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</si>
  <si>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</si>
  <si>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</si>
  <si>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</si>
  <si>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</si>
  <si>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</si>
  <si>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</si>
  <si>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</si>
  <si>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</si>
  <si>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</si>
  <si>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</si>
  <si>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</si>
  <si>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</si>
  <si>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</si>
  <si>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</si>
  <si>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</si>
  <si>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</si>
  <si>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</si>
  <si>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</si>
  <si>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</si>
  <si>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</si>
  <si>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</si>
  <si>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</si>
  <si>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</si>
  <si>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</si>
  <si>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</si>
  <si>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</si>
  <si>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</si>
  <si>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</si>
  <si>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</si>
  <si>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</si>
  <si>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</si>
  <si>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</si>
  <si>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</si>
  <si>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</si>
  <si>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</si>
  <si>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</si>
  <si>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</si>
  <si>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</si>
  <si>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</si>
  <si>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</si>
  <si>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</si>
  <si>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</si>
  <si>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</si>
  <si>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</si>
  <si>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</si>
  <si>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</si>
  <si>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</si>
  <si>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</si>
  <si>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</si>
  <si>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</si>
  <si>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</si>
  <si>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</si>
  <si>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</si>
  <si>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</si>
  <si>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</si>
  <si>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</si>
  <si>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</si>
  <si>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</si>
  <si>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</si>
  <si>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</si>
  <si>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</si>
  <si>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</si>
  <si>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</si>
  <si>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</si>
  <si>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</si>
  <si>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</si>
  <si>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</si>
  <si>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</si>
  <si>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</si>
  <si>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</si>
  <si>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</si>
  <si>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</si>
  <si>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</si>
  <si>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</si>
  <si>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</si>
  <si>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</si>
  <si>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</si>
  <si>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</si>
  <si>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</si>
  <si>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</si>
  <si>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</si>
  <si>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</si>
  <si>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</si>
  <si>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</si>
  <si>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</si>
  <si>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</si>
  <si>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</si>
  <si>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</si>
  <si>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</si>
  <si>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</si>
  <si>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</si>
  <si>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</si>
  <si>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21/05/18 - VENCIMENTO 28/05/18</t>
  </si>
  <si>
    <t>6.3. Revisão de Remuneração pelo Transporte Coletivo ¹</t>
  </si>
  <si>
    <t>6.4. Revisão de Remuneração pelo Serviço Atende ²</t>
  </si>
  <si>
    <t>¹ Estimativa do reajuste anual da tarifa de remuneração, referente ao período de operação de 01/05/18 a 20/05/18. Especificamente para as empresas Ambiental e Express, refere-se ao período de 06/05/18 a 20/05/18.</t>
  </si>
  <si>
    <t>² Estimativa do reajuste anual dos preços, referente ao período de operação de 01/05/18 a 20/05/18. Especificamente para as empresas Ambiental e Express, refere-se ao período de 06/05/18 a 20/05/18.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</si>
</sst>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567544</v>
      </c>
      <c r="C7" s="9">
        <f t="shared" si="0"/>
        <v>756526</v>
      </c>
      <c r="D7" s="9">
        <f t="shared" si="0"/>
        <v>747771</v>
      </c>
      <c r="E7" s="9">
        <f t="shared" si="0"/>
        <v>511248</v>
      </c>
      <c r="F7" s="9">
        <f t="shared" si="0"/>
        <v>701812</v>
      </c>
      <c r="G7" s="9">
        <f t="shared" si="0"/>
        <v>1165030</v>
      </c>
      <c r="H7" s="9">
        <f t="shared" si="0"/>
        <v>524369</v>
      </c>
      <c r="I7" s="9">
        <f t="shared" si="0"/>
        <v>120216</v>
      </c>
      <c r="J7" s="9">
        <f t="shared" si="0"/>
        <v>314525</v>
      </c>
      <c r="K7" s="9">
        <f t="shared" si="0"/>
        <v>5409041</v>
      </c>
      <c r="L7" s="50"/>
    </row>
    <row r="8" spans="1:11" ht="17.25" customHeight="1">
      <c r="A8" s="10" t="s">
        <v>96</v>
      </c>
      <c r="B8" s="11">
        <f>B9+B12+B16</f>
        <v>268242</v>
      </c>
      <c r="C8" s="11">
        <f aca="true" t="shared" si="1" ref="C8:J8">C9+C12+C16</f>
        <v>368253</v>
      </c>
      <c r="D8" s="11">
        <f t="shared" si="1"/>
        <v>337848</v>
      </c>
      <c r="E8" s="11">
        <f t="shared" si="1"/>
        <v>249533</v>
      </c>
      <c r="F8" s="11">
        <f t="shared" si="1"/>
        <v>326643</v>
      </c>
      <c r="G8" s="11">
        <f t="shared" si="1"/>
        <v>546195</v>
      </c>
      <c r="H8" s="11">
        <f t="shared" si="1"/>
        <v>273555</v>
      </c>
      <c r="I8" s="11">
        <f t="shared" si="1"/>
        <v>53239</v>
      </c>
      <c r="J8" s="11">
        <f t="shared" si="1"/>
        <v>142362</v>
      </c>
      <c r="K8" s="11">
        <f>SUM(B8:J8)</f>
        <v>2565870</v>
      </c>
    </row>
    <row r="9" spans="1:11" ht="17.25" customHeight="1">
      <c r="A9" s="15" t="s">
        <v>16</v>
      </c>
      <c r="B9" s="13">
        <f>+B10+B11</f>
        <v>34403</v>
      </c>
      <c r="C9" s="13">
        <f aca="true" t="shared" si="2" ref="C9:J9">+C10+C11</f>
        <v>51543</v>
      </c>
      <c r="D9" s="13">
        <f t="shared" si="2"/>
        <v>42140</v>
      </c>
      <c r="E9" s="13">
        <f t="shared" si="2"/>
        <v>31832</v>
      </c>
      <c r="F9" s="13">
        <f t="shared" si="2"/>
        <v>36001</v>
      </c>
      <c r="G9" s="13">
        <f t="shared" si="2"/>
        <v>48651</v>
      </c>
      <c r="H9" s="13">
        <f t="shared" si="2"/>
        <v>42364</v>
      </c>
      <c r="I9" s="13">
        <f t="shared" si="2"/>
        <v>8003</v>
      </c>
      <c r="J9" s="13">
        <f t="shared" si="2"/>
        <v>16670</v>
      </c>
      <c r="K9" s="11">
        <f>SUM(B9:J9)</f>
        <v>311607</v>
      </c>
    </row>
    <row r="10" spans="1:11" ht="17.25" customHeight="1">
      <c r="A10" s="29" t="s">
        <v>17</v>
      </c>
      <c r="B10" s="13">
        <v>34403</v>
      </c>
      <c r="C10" s="13">
        <v>51543</v>
      </c>
      <c r="D10" s="13">
        <v>42140</v>
      </c>
      <c r="E10" s="13">
        <v>31832</v>
      </c>
      <c r="F10" s="13">
        <v>36001</v>
      </c>
      <c r="G10" s="13">
        <v>48651</v>
      </c>
      <c r="H10" s="13">
        <v>42364</v>
      </c>
      <c r="I10" s="13">
        <v>8003</v>
      </c>
      <c r="J10" s="13">
        <v>16670</v>
      </c>
      <c r="K10" s="11">
        <f>SUM(B10:J10)</f>
        <v>311607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221595</v>
      </c>
      <c r="C12" s="17">
        <f t="shared" si="3"/>
        <v>299114</v>
      </c>
      <c r="D12" s="17">
        <f t="shared" si="3"/>
        <v>280179</v>
      </c>
      <c r="E12" s="17">
        <f t="shared" si="3"/>
        <v>206441</v>
      </c>
      <c r="F12" s="17">
        <f t="shared" si="3"/>
        <v>272484</v>
      </c>
      <c r="G12" s="17">
        <f t="shared" si="3"/>
        <v>466782</v>
      </c>
      <c r="H12" s="17">
        <f t="shared" si="3"/>
        <v>219019</v>
      </c>
      <c r="I12" s="17">
        <f t="shared" si="3"/>
        <v>42419</v>
      </c>
      <c r="J12" s="17">
        <f t="shared" si="3"/>
        <v>118880</v>
      </c>
      <c r="K12" s="11">
        <f aca="true" t="shared" si="4" ref="K12:K27">SUM(B12:J12)</f>
        <v>2126913</v>
      </c>
    </row>
    <row r="13" spans="1:13" ht="17.25" customHeight="1">
      <c r="A13" s="14" t="s">
        <v>19</v>
      </c>
      <c r="B13" s="13">
        <v>104709</v>
      </c>
      <c r="C13" s="13">
        <v>148202</v>
      </c>
      <c r="D13" s="13">
        <v>145129</v>
      </c>
      <c r="E13" s="13">
        <v>102798</v>
      </c>
      <c r="F13" s="13">
        <v>133028</v>
      </c>
      <c r="G13" s="13">
        <v>216608</v>
      </c>
      <c r="H13" s="13">
        <v>98486</v>
      </c>
      <c r="I13" s="13">
        <v>23031</v>
      </c>
      <c r="J13" s="13">
        <v>61055</v>
      </c>
      <c r="K13" s="11">
        <f t="shared" si="4"/>
        <v>1033046</v>
      </c>
      <c r="L13" s="50"/>
      <c r="M13" s="51"/>
    </row>
    <row r="14" spans="1:12" ht="17.25" customHeight="1">
      <c r="A14" s="14" t="s">
        <v>20</v>
      </c>
      <c r="B14" s="13">
        <v>104899</v>
      </c>
      <c r="C14" s="13">
        <v>131893</v>
      </c>
      <c r="D14" s="13">
        <v>122560</v>
      </c>
      <c r="E14" s="13">
        <v>92052</v>
      </c>
      <c r="F14" s="13">
        <v>126418</v>
      </c>
      <c r="G14" s="13">
        <v>230190</v>
      </c>
      <c r="H14" s="13">
        <v>101625</v>
      </c>
      <c r="I14" s="13">
        <v>16256</v>
      </c>
      <c r="J14" s="13">
        <v>53617</v>
      </c>
      <c r="K14" s="11">
        <f t="shared" si="4"/>
        <v>979510</v>
      </c>
      <c r="L14" s="50"/>
    </row>
    <row r="15" spans="1:11" ht="17.25" customHeight="1">
      <c r="A15" s="14" t="s">
        <v>21</v>
      </c>
      <c r="B15" s="13">
        <v>11987</v>
      </c>
      <c r="C15" s="13">
        <v>19019</v>
      </c>
      <c r="D15" s="13">
        <v>12490</v>
      </c>
      <c r="E15" s="13">
        <v>11591</v>
      </c>
      <c r="F15" s="13">
        <v>13038</v>
      </c>
      <c r="G15" s="13">
        <v>19984</v>
      </c>
      <c r="H15" s="13">
        <v>18908</v>
      </c>
      <c r="I15" s="13">
        <v>3132</v>
      </c>
      <c r="J15" s="13">
        <v>4208</v>
      </c>
      <c r="K15" s="11">
        <f t="shared" si="4"/>
        <v>114357</v>
      </c>
    </row>
    <row r="16" spans="1:11" ht="17.25" customHeight="1">
      <c r="A16" s="15" t="s">
        <v>92</v>
      </c>
      <c r="B16" s="13">
        <f>B17+B18+B19</f>
        <v>12244</v>
      </c>
      <c r="C16" s="13">
        <f aca="true" t="shared" si="5" ref="C16:J16">C17+C18+C19</f>
        <v>17596</v>
      </c>
      <c r="D16" s="13">
        <f t="shared" si="5"/>
        <v>15529</v>
      </c>
      <c r="E16" s="13">
        <f t="shared" si="5"/>
        <v>11260</v>
      </c>
      <c r="F16" s="13">
        <f t="shared" si="5"/>
        <v>18158</v>
      </c>
      <c r="G16" s="13">
        <f t="shared" si="5"/>
        <v>30762</v>
      </c>
      <c r="H16" s="13">
        <f t="shared" si="5"/>
        <v>12172</v>
      </c>
      <c r="I16" s="13">
        <f t="shared" si="5"/>
        <v>2817</v>
      </c>
      <c r="J16" s="13">
        <f t="shared" si="5"/>
        <v>6812</v>
      </c>
      <c r="K16" s="11">
        <f t="shared" si="4"/>
        <v>127350</v>
      </c>
    </row>
    <row r="17" spans="1:11" ht="17.25" customHeight="1">
      <c r="A17" s="14" t="s">
        <v>93</v>
      </c>
      <c r="B17" s="13">
        <v>12146</v>
      </c>
      <c r="C17" s="13">
        <v>17426</v>
      </c>
      <c r="D17" s="13">
        <v>15389</v>
      </c>
      <c r="E17" s="13">
        <v>11153</v>
      </c>
      <c r="F17" s="13">
        <v>18002</v>
      </c>
      <c r="G17" s="13">
        <v>30446</v>
      </c>
      <c r="H17" s="13">
        <v>12050</v>
      </c>
      <c r="I17" s="13">
        <v>2796</v>
      </c>
      <c r="J17" s="13">
        <v>6752</v>
      </c>
      <c r="K17" s="11">
        <f t="shared" si="4"/>
        <v>126160</v>
      </c>
    </row>
    <row r="18" spans="1:11" ht="17.25" customHeight="1">
      <c r="A18" s="14" t="s">
        <v>94</v>
      </c>
      <c r="B18" s="13">
        <v>77</v>
      </c>
      <c r="C18" s="13">
        <v>137</v>
      </c>
      <c r="D18" s="13">
        <v>117</v>
      </c>
      <c r="E18" s="13">
        <v>94</v>
      </c>
      <c r="F18" s="13">
        <v>145</v>
      </c>
      <c r="G18" s="13">
        <v>278</v>
      </c>
      <c r="H18" s="13">
        <v>94</v>
      </c>
      <c r="I18" s="13">
        <v>19</v>
      </c>
      <c r="J18" s="13">
        <v>53</v>
      </c>
      <c r="K18" s="11">
        <f t="shared" si="4"/>
        <v>1014</v>
      </c>
    </row>
    <row r="19" spans="1:11" ht="17.25" customHeight="1">
      <c r="A19" s="14" t="s">
        <v>95</v>
      </c>
      <c r="B19" s="13">
        <v>21</v>
      </c>
      <c r="C19" s="13">
        <v>33</v>
      </c>
      <c r="D19" s="13">
        <v>23</v>
      </c>
      <c r="E19" s="13">
        <v>13</v>
      </c>
      <c r="F19" s="13">
        <v>11</v>
      </c>
      <c r="G19" s="13">
        <v>38</v>
      </c>
      <c r="H19" s="13">
        <v>28</v>
      </c>
      <c r="I19" s="13">
        <v>2</v>
      </c>
      <c r="J19" s="13">
        <v>7</v>
      </c>
      <c r="K19" s="11">
        <f t="shared" si="4"/>
        <v>176</v>
      </c>
    </row>
    <row r="20" spans="1:11" ht="17.25" customHeight="1">
      <c r="A20" s="16" t="s">
        <v>22</v>
      </c>
      <c r="B20" s="11">
        <f>+B21+B22+B23</f>
        <v>159194</v>
      </c>
      <c r="C20" s="11">
        <f aca="true" t="shared" si="6" ref="C20:J20">+C21+C22+C23</f>
        <v>184525</v>
      </c>
      <c r="D20" s="11">
        <f t="shared" si="6"/>
        <v>203014</v>
      </c>
      <c r="E20" s="11">
        <f t="shared" si="6"/>
        <v>130730</v>
      </c>
      <c r="F20" s="11">
        <f t="shared" si="6"/>
        <v>207509</v>
      </c>
      <c r="G20" s="11">
        <f t="shared" si="6"/>
        <v>384346</v>
      </c>
      <c r="H20" s="11">
        <f t="shared" si="6"/>
        <v>131922</v>
      </c>
      <c r="I20" s="11">
        <f t="shared" si="6"/>
        <v>32657</v>
      </c>
      <c r="J20" s="11">
        <f t="shared" si="6"/>
        <v>80799</v>
      </c>
      <c r="K20" s="11">
        <f t="shared" si="4"/>
        <v>1514696</v>
      </c>
    </row>
    <row r="21" spans="1:12" ht="17.25" customHeight="1">
      <c r="A21" s="12" t="s">
        <v>23</v>
      </c>
      <c r="B21" s="13">
        <v>84081</v>
      </c>
      <c r="C21" s="13">
        <v>106210</v>
      </c>
      <c r="D21" s="13">
        <v>119035</v>
      </c>
      <c r="E21" s="13">
        <v>74216</v>
      </c>
      <c r="F21" s="13">
        <v>115013</v>
      </c>
      <c r="G21" s="13">
        <v>197416</v>
      </c>
      <c r="H21" s="13">
        <v>72462</v>
      </c>
      <c r="I21" s="13">
        <v>20175</v>
      </c>
      <c r="J21" s="13">
        <v>46027</v>
      </c>
      <c r="K21" s="11">
        <f t="shared" si="4"/>
        <v>834635</v>
      </c>
      <c r="L21" s="50"/>
    </row>
    <row r="22" spans="1:12" ht="17.25" customHeight="1">
      <c r="A22" s="12" t="s">
        <v>24</v>
      </c>
      <c r="B22" s="13">
        <v>69913</v>
      </c>
      <c r="C22" s="13">
        <v>71847</v>
      </c>
      <c r="D22" s="13">
        <v>78760</v>
      </c>
      <c r="E22" s="13">
        <v>52776</v>
      </c>
      <c r="F22" s="13">
        <v>86920</v>
      </c>
      <c r="G22" s="13">
        <v>177602</v>
      </c>
      <c r="H22" s="13">
        <v>53388</v>
      </c>
      <c r="I22" s="13">
        <v>11298</v>
      </c>
      <c r="J22" s="13">
        <v>32915</v>
      </c>
      <c r="K22" s="11">
        <f t="shared" si="4"/>
        <v>635419</v>
      </c>
      <c r="L22" s="50"/>
    </row>
    <row r="23" spans="1:11" ht="17.25" customHeight="1">
      <c r="A23" s="12" t="s">
        <v>25</v>
      </c>
      <c r="B23" s="13">
        <v>5200</v>
      </c>
      <c r="C23" s="13">
        <v>6468</v>
      </c>
      <c r="D23" s="13">
        <v>5219</v>
      </c>
      <c r="E23" s="13">
        <v>3738</v>
      </c>
      <c r="F23" s="13">
        <v>5576</v>
      </c>
      <c r="G23" s="13">
        <v>9328</v>
      </c>
      <c r="H23" s="13">
        <v>6072</v>
      </c>
      <c r="I23" s="13">
        <v>1184</v>
      </c>
      <c r="J23" s="13">
        <v>1857</v>
      </c>
      <c r="K23" s="11">
        <f t="shared" si="4"/>
        <v>44642</v>
      </c>
    </row>
    <row r="24" spans="1:11" ht="17.25" customHeight="1">
      <c r="A24" s="16" t="s">
        <v>26</v>
      </c>
      <c r="B24" s="13">
        <f>+B25+B26</f>
        <v>140108</v>
      </c>
      <c r="C24" s="13">
        <f aca="true" t="shared" si="7" ref="C24:J24">+C25+C26</f>
        <v>203748</v>
      </c>
      <c r="D24" s="13">
        <f t="shared" si="7"/>
        <v>206909</v>
      </c>
      <c r="E24" s="13">
        <f t="shared" si="7"/>
        <v>130985</v>
      </c>
      <c r="F24" s="13">
        <f t="shared" si="7"/>
        <v>167660</v>
      </c>
      <c r="G24" s="13">
        <f t="shared" si="7"/>
        <v>234489</v>
      </c>
      <c r="H24" s="13">
        <f t="shared" si="7"/>
        <v>112150</v>
      </c>
      <c r="I24" s="13">
        <f t="shared" si="7"/>
        <v>34320</v>
      </c>
      <c r="J24" s="13">
        <f t="shared" si="7"/>
        <v>91364</v>
      </c>
      <c r="K24" s="11">
        <f t="shared" si="4"/>
        <v>1321733</v>
      </c>
    </row>
    <row r="25" spans="1:12" ht="17.25" customHeight="1">
      <c r="A25" s="12" t="s">
        <v>113</v>
      </c>
      <c r="B25" s="13">
        <v>65659</v>
      </c>
      <c r="C25" s="13">
        <v>105452</v>
      </c>
      <c r="D25" s="13">
        <v>111307</v>
      </c>
      <c r="E25" s="13">
        <v>71593</v>
      </c>
      <c r="F25" s="13">
        <v>84300</v>
      </c>
      <c r="G25" s="13">
        <v>114533</v>
      </c>
      <c r="H25" s="13">
        <v>57206</v>
      </c>
      <c r="I25" s="13">
        <v>20590</v>
      </c>
      <c r="J25" s="13">
        <v>46850</v>
      </c>
      <c r="K25" s="11">
        <f t="shared" si="4"/>
        <v>677490</v>
      </c>
      <c r="L25" s="50"/>
    </row>
    <row r="26" spans="1:12" ht="17.25" customHeight="1">
      <c r="A26" s="12" t="s">
        <v>114</v>
      </c>
      <c r="B26" s="13">
        <v>74449</v>
      </c>
      <c r="C26" s="13">
        <v>98296</v>
      </c>
      <c r="D26" s="13">
        <v>95602</v>
      </c>
      <c r="E26" s="13">
        <v>59392</v>
      </c>
      <c r="F26" s="13">
        <v>83360</v>
      </c>
      <c r="G26" s="13">
        <v>119956</v>
      </c>
      <c r="H26" s="13">
        <v>54944</v>
      </c>
      <c r="I26" s="13">
        <v>13730</v>
      </c>
      <c r="J26" s="13">
        <v>44514</v>
      </c>
      <c r="K26" s="11">
        <f t="shared" si="4"/>
        <v>644243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6742</v>
      </c>
      <c r="I27" s="11">
        <v>0</v>
      </c>
      <c r="J27" s="11">
        <v>0</v>
      </c>
      <c r="K27" s="11">
        <f t="shared" si="4"/>
        <v>6742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101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12890.35</v>
      </c>
      <c r="I35" s="19">
        <v>0</v>
      </c>
      <c r="J35" s="19">
        <v>0</v>
      </c>
      <c r="K35" s="23">
        <f>SUM(B35:J35)</f>
        <v>12890.35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100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1690417.52</v>
      </c>
      <c r="C47" s="22">
        <f aca="true" t="shared" si="12" ref="C47:H47">+C48+C57</f>
        <v>2520235.29</v>
      </c>
      <c r="D47" s="22">
        <f t="shared" si="12"/>
        <v>2802812.57</v>
      </c>
      <c r="E47" s="22">
        <f t="shared" si="12"/>
        <v>1637982.71</v>
      </c>
      <c r="F47" s="22">
        <f t="shared" si="12"/>
        <v>2208378.7300000004</v>
      </c>
      <c r="G47" s="22">
        <f t="shared" si="12"/>
        <v>3103643.63</v>
      </c>
      <c r="H47" s="22">
        <f t="shared" si="12"/>
        <v>1617168.21</v>
      </c>
      <c r="I47" s="22">
        <f>+I48+I57</f>
        <v>602025.5</v>
      </c>
      <c r="J47" s="22">
        <f>+J48+J57</f>
        <v>1016078.8300000001</v>
      </c>
      <c r="K47" s="22">
        <f>SUM(B47:J47)</f>
        <v>17198742.990000002</v>
      </c>
    </row>
    <row r="48" spans="1:11" ht="17.25" customHeight="1">
      <c r="A48" s="16" t="s">
        <v>106</v>
      </c>
      <c r="B48" s="23">
        <f>SUM(B49:B56)</f>
        <v>1673295.34</v>
      </c>
      <c r="C48" s="23">
        <f aca="true" t="shared" si="13" ref="C48:J48">SUM(C49:C56)</f>
        <v>2495508.18</v>
      </c>
      <c r="D48" s="23">
        <f t="shared" si="13"/>
        <v>2777325.9699999997</v>
      </c>
      <c r="E48" s="23">
        <f t="shared" si="13"/>
        <v>1614448.96</v>
      </c>
      <c r="F48" s="23">
        <f t="shared" si="13"/>
        <v>2193882.24</v>
      </c>
      <c r="G48" s="23">
        <f t="shared" si="13"/>
        <v>3073206.52</v>
      </c>
      <c r="H48" s="23">
        <f t="shared" si="13"/>
        <v>1598783.97</v>
      </c>
      <c r="I48" s="23">
        <f t="shared" si="13"/>
        <v>602025.5</v>
      </c>
      <c r="J48" s="23">
        <f t="shared" si="13"/>
        <v>1001903.3</v>
      </c>
      <c r="K48" s="23">
        <f aca="true" t="shared" si="14" ref="K48:K57">SUM(B48:J48)</f>
        <v>17030379.98</v>
      </c>
    </row>
    <row r="49" spans="1:11" ht="17.25" customHeight="1">
      <c r="A49" s="34" t="s">
        <v>43</v>
      </c>
      <c r="B49" s="23">
        <f aca="true" t="shared" si="15" ref="B49:H49">ROUND(B30*B7,2)</f>
        <v>1671927.87</v>
      </c>
      <c r="C49" s="23">
        <f t="shared" si="15"/>
        <v>2487911.4</v>
      </c>
      <c r="D49" s="23">
        <f t="shared" si="15"/>
        <v>2774679.07</v>
      </c>
      <c r="E49" s="23">
        <f t="shared" si="15"/>
        <v>1613345.31</v>
      </c>
      <c r="F49" s="23">
        <f t="shared" si="15"/>
        <v>2191899.24</v>
      </c>
      <c r="G49" s="23">
        <f t="shared" si="15"/>
        <v>3070320.06</v>
      </c>
      <c r="H49" s="23">
        <f t="shared" si="15"/>
        <v>1584590.68</v>
      </c>
      <c r="I49" s="23">
        <f>ROUND(I30*I7,2)</f>
        <v>600959.78</v>
      </c>
      <c r="J49" s="23">
        <f>ROUND(J30*J7,2)</f>
        <v>999686.26</v>
      </c>
      <c r="K49" s="23">
        <f t="shared" si="14"/>
        <v>16995319.67</v>
      </c>
    </row>
    <row r="50" spans="1:11" ht="17.25" customHeight="1">
      <c r="A50" s="34" t="s">
        <v>44</v>
      </c>
      <c r="B50" s="19">
        <v>0</v>
      </c>
      <c r="C50" s="23">
        <f>ROUND(C31*C7,2)</f>
        <v>5530.04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5530.04</v>
      </c>
    </row>
    <row r="51" spans="1:11" ht="17.25" customHeight="1">
      <c r="A51" s="64" t="s">
        <v>102</v>
      </c>
      <c r="B51" s="65">
        <f aca="true" t="shared" si="16" ref="B51:H51">ROUND(B32*B7,2)</f>
        <v>-2724.21</v>
      </c>
      <c r="C51" s="65">
        <f t="shared" si="16"/>
        <v>-3706.98</v>
      </c>
      <c r="D51" s="65">
        <f t="shared" si="16"/>
        <v>-3738.86</v>
      </c>
      <c r="E51" s="65">
        <f t="shared" si="16"/>
        <v>-2341.75</v>
      </c>
      <c r="F51" s="65">
        <f t="shared" si="16"/>
        <v>-3298.52</v>
      </c>
      <c r="G51" s="65">
        <f t="shared" si="16"/>
        <v>-4543.62</v>
      </c>
      <c r="H51" s="65">
        <f t="shared" si="16"/>
        <v>-2412.1</v>
      </c>
      <c r="I51" s="19">
        <v>0</v>
      </c>
      <c r="J51" s="19">
        <v>0</v>
      </c>
      <c r="K51" s="65">
        <f>SUM(B51:J51)</f>
        <v>-22766.04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12890.35</v>
      </c>
      <c r="I53" s="31">
        <f>+I35</f>
        <v>0</v>
      </c>
      <c r="J53" s="31">
        <f>+J35</f>
        <v>0</v>
      </c>
      <c r="K53" s="23">
        <f t="shared" si="14"/>
        <v>12890.35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17122.18</v>
      </c>
      <c r="C57" s="36">
        <v>24727.11</v>
      </c>
      <c r="D57" s="36">
        <v>25486.6</v>
      </c>
      <c r="E57" s="36">
        <v>23533.75</v>
      </c>
      <c r="F57" s="36">
        <v>14496.49</v>
      </c>
      <c r="G57" s="36">
        <v>30437.11</v>
      </c>
      <c r="H57" s="36">
        <v>18384.24</v>
      </c>
      <c r="I57" s="19">
        <v>0</v>
      </c>
      <c r="J57" s="36">
        <v>14175.53</v>
      </c>
      <c r="K57" s="36">
        <f t="shared" si="14"/>
        <v>168363.00999999998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604755.33</v>
      </c>
      <c r="C61" s="35">
        <f t="shared" si="17"/>
        <v>980358.4199999999</v>
      </c>
      <c r="D61" s="35">
        <f t="shared" si="17"/>
        <v>1169471.69</v>
      </c>
      <c r="E61" s="35">
        <f t="shared" si="17"/>
        <v>547405.41</v>
      </c>
      <c r="F61" s="35">
        <f t="shared" si="17"/>
        <v>835011.69</v>
      </c>
      <c r="G61" s="35">
        <f t="shared" si="17"/>
        <v>1218560.8100000003</v>
      </c>
      <c r="H61" s="35">
        <f t="shared" si="17"/>
        <v>581895.5800000001</v>
      </c>
      <c r="I61" s="35">
        <f t="shared" si="17"/>
        <v>110515.58000000002</v>
      </c>
      <c r="J61" s="35">
        <f t="shared" si="17"/>
        <v>300727.95</v>
      </c>
      <c r="K61" s="35">
        <f>SUM(B61:J61)</f>
        <v>6348702.460000001</v>
      </c>
    </row>
    <row r="62" spans="1:11" ht="18.75" customHeight="1">
      <c r="A62" s="16" t="s">
        <v>74</v>
      </c>
      <c r="B62" s="35">
        <f aca="true" t="shared" si="18" ref="B62:J62">B63+B64+B65+B66+B67+B68</f>
        <v>-192954.95</v>
      </c>
      <c r="C62" s="35">
        <f t="shared" si="18"/>
        <v>-212078.89</v>
      </c>
      <c r="D62" s="35">
        <f t="shared" si="18"/>
        <v>-190117.36</v>
      </c>
      <c r="E62" s="35">
        <f t="shared" si="18"/>
        <v>-209604.84</v>
      </c>
      <c r="F62" s="35">
        <f t="shared" si="18"/>
        <v>-213726.82</v>
      </c>
      <c r="G62" s="35">
        <f t="shared" si="18"/>
        <v>-256401.74</v>
      </c>
      <c r="H62" s="35">
        <f t="shared" si="18"/>
        <v>-169456</v>
      </c>
      <c r="I62" s="35">
        <f t="shared" si="18"/>
        <v>-32012</v>
      </c>
      <c r="J62" s="35">
        <f t="shared" si="18"/>
        <v>-66680</v>
      </c>
      <c r="K62" s="35">
        <f aca="true" t="shared" si="19" ref="K62:K91">SUM(B62:J62)</f>
        <v>-1543032.5999999999</v>
      </c>
    </row>
    <row r="63" spans="1:11" ht="18.75" customHeight="1">
      <c r="A63" s="12" t="s">
        <v>75</v>
      </c>
      <c r="B63" s="35">
        <f>-ROUND(B9*$D$3,2)</f>
        <v>-137612</v>
      </c>
      <c r="C63" s="35">
        <f aca="true" t="shared" si="20" ref="C63:J63">-ROUND(C9*$D$3,2)</f>
        <v>-206172</v>
      </c>
      <c r="D63" s="35">
        <f t="shared" si="20"/>
        <v>-168560</v>
      </c>
      <c r="E63" s="35">
        <f t="shared" si="20"/>
        <v>-127328</v>
      </c>
      <c r="F63" s="35">
        <f t="shared" si="20"/>
        <v>-144004</v>
      </c>
      <c r="G63" s="35">
        <f t="shared" si="20"/>
        <v>-194604</v>
      </c>
      <c r="H63" s="35">
        <f t="shared" si="20"/>
        <v>-169456</v>
      </c>
      <c r="I63" s="35">
        <f t="shared" si="20"/>
        <v>-32012</v>
      </c>
      <c r="J63" s="35">
        <f t="shared" si="20"/>
        <v>-66680</v>
      </c>
      <c r="K63" s="35">
        <f t="shared" si="19"/>
        <v>-1246428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-76</v>
      </c>
      <c r="C65" s="35">
        <v>-268</v>
      </c>
      <c r="D65" s="35">
        <v>-280</v>
      </c>
      <c r="E65" s="35">
        <v>-528</v>
      </c>
      <c r="F65" s="35">
        <v>-52</v>
      </c>
      <c r="G65" s="35">
        <v>-140</v>
      </c>
      <c r="H65" s="19">
        <v>0</v>
      </c>
      <c r="I65" s="19">
        <v>0</v>
      </c>
      <c r="J65" s="19">
        <v>0</v>
      </c>
      <c r="K65" s="35">
        <f t="shared" si="19"/>
        <v>-1344</v>
      </c>
    </row>
    <row r="66" spans="1:11" ht="18.75" customHeight="1">
      <c r="A66" s="12" t="s">
        <v>103</v>
      </c>
      <c r="B66" s="35">
        <v>-3324</v>
      </c>
      <c r="C66" s="35">
        <v>-1344</v>
      </c>
      <c r="D66" s="35">
        <v>-1148</v>
      </c>
      <c r="E66" s="35">
        <v>-2840</v>
      </c>
      <c r="F66" s="35">
        <v>-1540</v>
      </c>
      <c r="G66" s="35">
        <v>-616</v>
      </c>
      <c r="H66" s="19">
        <v>0</v>
      </c>
      <c r="I66" s="19">
        <v>0</v>
      </c>
      <c r="J66" s="19">
        <v>0</v>
      </c>
      <c r="K66" s="35">
        <f t="shared" si="19"/>
        <v>-10812</v>
      </c>
    </row>
    <row r="67" spans="1:11" ht="18.75" customHeight="1">
      <c r="A67" s="12" t="s">
        <v>52</v>
      </c>
      <c r="B67" s="35">
        <v>-51942.95</v>
      </c>
      <c r="C67" s="35">
        <v>-4294.89</v>
      </c>
      <c r="D67" s="35">
        <v>-20129.36</v>
      </c>
      <c r="E67" s="35">
        <v>-78908.84</v>
      </c>
      <c r="F67" s="35">
        <v>-68130.82</v>
      </c>
      <c r="G67" s="35">
        <v>-61041.74</v>
      </c>
      <c r="H67" s="19">
        <v>0</v>
      </c>
      <c r="I67" s="19">
        <v>0</v>
      </c>
      <c r="J67" s="19">
        <v>0</v>
      </c>
      <c r="K67" s="35">
        <f t="shared" si="19"/>
        <v>-284448.6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-22106.010000000002</v>
      </c>
      <c r="D69" s="65">
        <f>SUM(D70:D103)</f>
        <v>-20988.15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-32749.920000000002</v>
      </c>
      <c r="H69" s="65">
        <f t="shared" si="21"/>
        <v>-15319.05</v>
      </c>
      <c r="I69" s="65">
        <f t="shared" si="21"/>
        <v>-67498.4</v>
      </c>
      <c r="J69" s="65">
        <f t="shared" si="21"/>
        <v>-10377.62</v>
      </c>
      <c r="K69" s="65">
        <f t="shared" si="19"/>
        <v>-221085.99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-40.77</v>
      </c>
      <c r="D71" s="35">
        <v>-6.59</v>
      </c>
      <c r="E71" s="19">
        <v>0</v>
      </c>
      <c r="F71" s="19">
        <v>0</v>
      </c>
      <c r="G71" s="35">
        <v>-6.59</v>
      </c>
      <c r="H71" s="19">
        <v>0</v>
      </c>
      <c r="I71" s="19">
        <v>0</v>
      </c>
      <c r="J71" s="19">
        <v>0</v>
      </c>
      <c r="K71" s="65">
        <f t="shared" si="19"/>
        <v>-53.95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-2464.59</v>
      </c>
      <c r="J72" s="19">
        <v>0</v>
      </c>
      <c r="K72" s="65">
        <f t="shared" si="19"/>
        <v>-3912.9900000000002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108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109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137</v>
      </c>
      <c r="B104" s="65">
        <v>803263.23</v>
      </c>
      <c r="C104" s="65">
        <v>1200186.72</v>
      </c>
      <c r="D104" s="65">
        <v>1365706.68</v>
      </c>
      <c r="E104" s="65">
        <v>758290.41</v>
      </c>
      <c r="F104" s="65">
        <v>1061879.64</v>
      </c>
      <c r="G104" s="65">
        <v>1490012.87</v>
      </c>
      <c r="H104" s="65">
        <v>755243.4</v>
      </c>
      <c r="I104" s="65">
        <v>210025.98</v>
      </c>
      <c r="J104" s="65">
        <v>371602.42</v>
      </c>
      <c r="K104" s="46">
        <f aca="true" t="shared" si="22" ref="K104:K110">SUM(B104:J104)</f>
        <v>8016211.350000001</v>
      </c>
      <c r="L104" s="53"/>
    </row>
    <row r="105" spans="1:12" ht="18.75" customHeight="1">
      <c r="A105" s="16" t="s">
        <v>138</v>
      </c>
      <c r="B105" s="65">
        <v>9958</v>
      </c>
      <c r="C105" s="65">
        <v>14356.6</v>
      </c>
      <c r="D105" s="65">
        <v>14870.52</v>
      </c>
      <c r="E105" s="65">
        <v>13684.6</v>
      </c>
      <c r="F105" s="65">
        <v>8430</v>
      </c>
      <c r="G105" s="65">
        <v>17699.6</v>
      </c>
      <c r="H105" s="65">
        <v>11427.23</v>
      </c>
      <c r="I105" s="19">
        <v>0</v>
      </c>
      <c r="J105" s="65">
        <v>6183.15</v>
      </c>
      <c r="K105" s="46">
        <f t="shared" si="22"/>
        <v>96609.69999999998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 t="shared" si="22"/>
        <v>0</v>
      </c>
      <c r="L106" s="52"/>
    </row>
    <row r="107" spans="1:12" ht="18.75" customHeight="1">
      <c r="A107" s="16" t="s">
        <v>82</v>
      </c>
      <c r="B107" s="24">
        <f aca="true" t="shared" si="23" ref="B107:H107">+B108+B109</f>
        <v>2295172.85</v>
      </c>
      <c r="C107" s="24">
        <f t="shared" si="23"/>
        <v>3500593.71</v>
      </c>
      <c r="D107" s="24">
        <f t="shared" si="23"/>
        <v>3972284.26</v>
      </c>
      <c r="E107" s="24">
        <f t="shared" si="23"/>
        <v>2185388.12</v>
      </c>
      <c r="F107" s="24">
        <f t="shared" si="23"/>
        <v>3043390.4200000004</v>
      </c>
      <c r="G107" s="24">
        <f t="shared" si="23"/>
        <v>4322204.44</v>
      </c>
      <c r="H107" s="24">
        <f t="shared" si="23"/>
        <v>2199063.79</v>
      </c>
      <c r="I107" s="24">
        <f>+I108+I109</f>
        <v>712541.08</v>
      </c>
      <c r="J107" s="24">
        <f>+J108+J109</f>
        <v>1316806.78</v>
      </c>
      <c r="K107" s="46">
        <f t="shared" si="22"/>
        <v>23547445.45</v>
      </c>
      <c r="L107" s="52"/>
    </row>
    <row r="108" spans="1:12" ht="18" customHeight="1">
      <c r="A108" s="16" t="s">
        <v>81</v>
      </c>
      <c r="B108" s="24">
        <f aca="true" t="shared" si="24" ref="B108:J108">+B48+B62+B69+B104</f>
        <v>2268092.67</v>
      </c>
      <c r="C108" s="24">
        <f t="shared" si="24"/>
        <v>3461510</v>
      </c>
      <c r="D108" s="24">
        <f t="shared" si="24"/>
        <v>3931927.1399999997</v>
      </c>
      <c r="E108" s="24">
        <f t="shared" si="24"/>
        <v>2148169.77</v>
      </c>
      <c r="F108" s="24">
        <f t="shared" si="24"/>
        <v>3020463.93</v>
      </c>
      <c r="G108" s="24">
        <f t="shared" si="24"/>
        <v>4274067.73</v>
      </c>
      <c r="H108" s="24">
        <f t="shared" si="24"/>
        <v>2169252.32</v>
      </c>
      <c r="I108" s="24">
        <f t="shared" si="24"/>
        <v>712541.08</v>
      </c>
      <c r="J108" s="24">
        <f t="shared" si="24"/>
        <v>1296448.1</v>
      </c>
      <c r="K108" s="46">
        <f t="shared" si="22"/>
        <v>23282472.74</v>
      </c>
      <c r="L108" s="52"/>
    </row>
    <row r="109" spans="1:11" ht="18.75" customHeight="1">
      <c r="A109" s="16" t="s">
        <v>98</v>
      </c>
      <c r="B109" s="24">
        <f aca="true" t="shared" si="25" ref="B109:J109">IF(+B57+B105+B110&lt;0,0,(B57+B105+B110))</f>
        <v>27080.18</v>
      </c>
      <c r="C109" s="24">
        <f t="shared" si="25"/>
        <v>39083.71</v>
      </c>
      <c r="D109" s="24">
        <f t="shared" si="25"/>
        <v>40357.119999999995</v>
      </c>
      <c r="E109" s="24">
        <f t="shared" si="25"/>
        <v>37218.35</v>
      </c>
      <c r="F109" s="24">
        <f t="shared" si="25"/>
        <v>22926.489999999998</v>
      </c>
      <c r="G109" s="24">
        <f t="shared" si="25"/>
        <v>48136.71</v>
      </c>
      <c r="H109" s="24">
        <f t="shared" si="25"/>
        <v>29811.47</v>
      </c>
      <c r="I109" s="19">
        <f t="shared" si="25"/>
        <v>0</v>
      </c>
      <c r="J109" s="24">
        <f t="shared" si="25"/>
        <v>20358.68</v>
      </c>
      <c r="K109" s="46">
        <f t="shared" si="22"/>
        <v>264972.70999999996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 t="shared" si="22"/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23547445.439999998</v>
      </c>
      <c r="L115" s="52"/>
    </row>
    <row r="116" spans="1:11" ht="18.75" customHeight="1">
      <c r="A116" s="26" t="s">
        <v>70</v>
      </c>
      <c r="B116" s="27">
        <v>296606.86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296606.86</v>
      </c>
    </row>
    <row r="117" spans="1:11" ht="18.75" customHeight="1">
      <c r="A117" s="26" t="s">
        <v>71</v>
      </c>
      <c r="B117" s="27">
        <v>1998565.99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6" ref="K117:K135">SUM(B117:J117)</f>
        <v>1998565.99</v>
      </c>
    </row>
    <row r="118" spans="1:11" ht="18.75" customHeight="1">
      <c r="A118" s="26" t="s">
        <v>72</v>
      </c>
      <c r="B118" s="38">
        <v>0</v>
      </c>
      <c r="C118" s="27">
        <f>+C107</f>
        <v>3500593.71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6"/>
        <v>3500593.71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3697048.89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3697048.89</v>
      </c>
    </row>
    <row r="120" spans="1:11" ht="18.75" customHeight="1">
      <c r="A120" s="26" t="s">
        <v>117</v>
      </c>
      <c r="B120" s="38">
        <v>0</v>
      </c>
      <c r="C120" s="38">
        <v>0</v>
      </c>
      <c r="D120" s="27">
        <v>275235.36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275235.36</v>
      </c>
    </row>
    <row r="121" spans="1:11" ht="18.75" customHeight="1">
      <c r="A121" s="26" t="s">
        <v>118</v>
      </c>
      <c r="B121" s="38">
        <v>0</v>
      </c>
      <c r="C121" s="38">
        <v>0</v>
      </c>
      <c r="D121" s="38">
        <v>0</v>
      </c>
      <c r="E121" s="27">
        <v>2163534.25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2163534.25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21853.88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21853.88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27">
        <v>650904.51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650904.51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857044.61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857044.61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168964.4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168964.4</v>
      </c>
    </row>
    <row r="126" spans="1:11" ht="18.75" customHeight="1">
      <c r="A126" s="26" t="s">
        <v>123</v>
      </c>
      <c r="B126" s="66">
        <v>0</v>
      </c>
      <c r="C126" s="66">
        <v>0</v>
      </c>
      <c r="D126" s="66">
        <v>0</v>
      </c>
      <c r="E126" s="66">
        <v>0</v>
      </c>
      <c r="F126" s="67">
        <v>1366476.89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6"/>
        <v>1366476.89</v>
      </c>
    </row>
    <row r="127" spans="1:11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1285401.81</v>
      </c>
      <c r="H127" s="38">
        <v>0</v>
      </c>
      <c r="I127" s="38">
        <v>0</v>
      </c>
      <c r="J127" s="38">
        <v>0</v>
      </c>
      <c r="K127" s="39">
        <f t="shared" si="26"/>
        <v>1285401.81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102415.44</v>
      </c>
      <c r="H128" s="38">
        <v>0</v>
      </c>
      <c r="I128" s="38">
        <v>0</v>
      </c>
      <c r="J128" s="38">
        <v>0</v>
      </c>
      <c r="K128" s="39">
        <f t="shared" si="26"/>
        <v>102415.44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611556.72</v>
      </c>
      <c r="H129" s="38">
        <v>0</v>
      </c>
      <c r="I129" s="38">
        <v>0</v>
      </c>
      <c r="J129" s="38">
        <v>0</v>
      </c>
      <c r="K129" s="39">
        <f t="shared" si="26"/>
        <v>611556.72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611710.73</v>
      </c>
      <c r="H130" s="38">
        <v>0</v>
      </c>
      <c r="I130" s="38">
        <v>0</v>
      </c>
      <c r="J130" s="38">
        <v>0</v>
      </c>
      <c r="K130" s="39">
        <f t="shared" si="26"/>
        <v>611710.73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1711119.74</v>
      </c>
      <c r="H131" s="38">
        <v>0</v>
      </c>
      <c r="I131" s="38">
        <v>0</v>
      </c>
      <c r="J131" s="38">
        <v>0</v>
      </c>
      <c r="K131" s="39">
        <f t="shared" si="26"/>
        <v>1711119.74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653492.46</v>
      </c>
      <c r="I132" s="38">
        <v>0</v>
      </c>
      <c r="J132" s="38">
        <v>0</v>
      </c>
      <c r="K132" s="39">
        <f t="shared" si="26"/>
        <v>653492.46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1545571.33</v>
      </c>
      <c r="I133" s="38">
        <v>0</v>
      </c>
      <c r="J133" s="38">
        <v>0</v>
      </c>
      <c r="K133" s="39">
        <f t="shared" si="26"/>
        <v>1545571.33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712541.08</v>
      </c>
      <c r="J134" s="38"/>
      <c r="K134" s="39">
        <f t="shared" si="26"/>
        <v>712541.08</v>
      </c>
    </row>
    <row r="135" spans="1:11" ht="18.75" customHeight="1">
      <c r="A135" s="74" t="s">
        <v>132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1316806.78</v>
      </c>
      <c r="K135" s="42">
        <f t="shared" si="26"/>
        <v>1316806.78</v>
      </c>
    </row>
    <row r="136" spans="1:11" ht="18.75" customHeight="1">
      <c r="A136" s="84" t="s">
        <v>139</v>
      </c>
      <c r="B136" s="84"/>
      <c r="C136" s="84"/>
      <c r="D136" s="84"/>
      <c r="E136" s="84"/>
      <c r="F136" s="84"/>
      <c r="G136" s="84"/>
      <c r="H136" s="48">
        <v>0</v>
      </c>
      <c r="I136" s="48">
        <v>0</v>
      </c>
      <c r="J136" s="48">
        <f>J107-J135</f>
        <v>0</v>
      </c>
      <c r="K136" s="49"/>
    </row>
    <row r="137" spans="1:7" ht="18" customHeight="1">
      <c r="A137" s="85" t="s">
        <v>140</v>
      </c>
      <c r="B137" s="85"/>
      <c r="C137" s="85"/>
      <c r="D137" s="85"/>
      <c r="E137" s="85"/>
      <c r="F137" s="85"/>
      <c r="G137" s="85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9">
    <mergeCell ref="A136:G136"/>
    <mergeCell ref="A137:G137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2018-05-25T20:13:03Z</dcterms:modified>
  <cp:category/>
  <cp:version/>
  <cp:contentType/>
  <cp:contentStatus/>
</cp:coreProperties>
</file>