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<sst xmlns="http://schemas.openxmlformats.org/spreadsheetml/2006/main" count="139" uniqueCount="139">
  <si>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</si>
  <si>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</si>
  <si>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</si>
  <si>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</si>
  <si>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</si>
  <si>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</si>
  <si>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</si>
  <si>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</si>
  <si>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</si>
  <si>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</si>
  <si>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</si>
  <si>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</si>
  <si>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</si>
  <si>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</si>
  <si>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</si>
  <si>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</si>
  <si>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</si>
  <si>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</si>
  <si>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</si>
  <si>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</si>
  <si>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</si>
  <si>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</si>
  <si>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</si>
  <si>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</si>
  <si>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</si>
  <si>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</si>
  <si>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</si>
  <si>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</si>
  <si>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</si>
  <si>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</si>
  <si>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</si>
  <si>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</si>
  <si>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</si>
  <si>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</si>
  <si>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</si>
  <si>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</si>
  <si>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</si>
  <si>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</si>
  <si>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</si>
  <si>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</si>
  <si>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</si>
  <si>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</si>
  <si>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</si>
  <si>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</si>
  <si>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</si>
  <si>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</si>
  <si>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</si>
  <si>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</si>
  <si>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</si>
  <si>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</si>
  <si>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</si>
  <si>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</si>
  <si>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</si>
  <si>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</si>
  <si>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</si>
  <si>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</si>
  <si>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</si>
  <si>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</si>
  <si>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</si>
  <si>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</si>
  <si>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</si>
  <si>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</si>
  <si>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</si>
  <si>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</si>
  <si>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</si>
  <si>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</si>
  <si>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</si>
  <si>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</si>
  <si>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</si>
  <si>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</si>
  <si>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</si>
  <si>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</si>
  <si>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</si>
  <si>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</si>
  <si>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</si>
  <si>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</si>
  <si>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</si>
  <si>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</si>
  <si>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</si>
  <si>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</si>
  <si>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</si>
  <si>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</si>
  <si>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</si>
  <si>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</si>
  <si>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</si>
  <si>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</si>
  <si>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</si>
  <si>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</si>
  <si>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</si>
  <si>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</si>
  <si>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</si>
  <si>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</si>
  <si>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</si>
  <si>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</si>
  <si>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</si>
  <si>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</si>
  <si>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</si>
  <si>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</si>
  <si>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</si>
  <si>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</si>
  <si>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</si>
  <si>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</si>
  <si>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</si>
  <si>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</si>
  <si>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</si>
  <si>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</si>
  <si>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</si>
  <si>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</si>
  <si>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</si>
  <si>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</si>
  <si>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</si>
  <si>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</si>
  <si>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</si>
  <si>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</si>
  <si>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</si>
  <si>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</si>
  <si>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</si>
  <si>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</si>
  <si>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</si>
  <si>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</si>
  <si>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</si>
  <si>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</si>
  <si>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</si>
  <si>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</si>
  <si>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</si>
  <si>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</si>
  <si>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</si>
  <si>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</si>
  <si>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</si>
  <si>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</si>
  <si>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</si>
  <si>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</si>
  <si>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</si>
  <si>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</si>
  <si>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</si>
  <si>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</si>
  <si>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</si>
  <si>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</si>
  <si>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19/05/18 - VENCIMENTO 25/05/18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</si>
</sst>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296453</v>
      </c>
      <c r="C7" s="9">
        <f t="shared" si="0"/>
        <v>397772</v>
      </c>
      <c r="D7" s="9">
        <f t="shared" si="0"/>
        <v>430588</v>
      </c>
      <c r="E7" s="9">
        <f t="shared" si="0"/>
        <v>251465</v>
      </c>
      <c r="F7" s="9">
        <f t="shared" si="0"/>
        <v>387067</v>
      </c>
      <c r="G7" s="9">
        <f t="shared" si="0"/>
        <v>621427</v>
      </c>
      <c r="H7" s="9">
        <f t="shared" si="0"/>
        <v>243822</v>
      </c>
      <c r="I7" s="9">
        <f t="shared" si="0"/>
        <v>53594</v>
      </c>
      <c r="J7" s="9">
        <f t="shared" si="0"/>
        <v>180996</v>
      </c>
      <c r="K7" s="9">
        <f t="shared" si="0"/>
        <v>2863184</v>
      </c>
      <c r="L7" s="50"/>
    </row>
    <row r="8" spans="1:11" ht="17.25" customHeight="1">
      <c r="A8" s="10" t="s">
        <v>96</v>
      </c>
      <c r="B8" s="11">
        <f>B9+B12+B16</f>
        <v>143209</v>
      </c>
      <c r="C8" s="11">
        <f aca="true" t="shared" si="1" ref="C8:J8">C9+C12+C16</f>
        <v>200839</v>
      </c>
      <c r="D8" s="11">
        <f t="shared" si="1"/>
        <v>204449</v>
      </c>
      <c r="E8" s="11">
        <f t="shared" si="1"/>
        <v>127772</v>
      </c>
      <c r="F8" s="11">
        <f t="shared" si="1"/>
        <v>180259</v>
      </c>
      <c r="G8" s="11">
        <f t="shared" si="1"/>
        <v>293130</v>
      </c>
      <c r="H8" s="11">
        <f t="shared" si="1"/>
        <v>131006</v>
      </c>
      <c r="I8" s="11">
        <f t="shared" si="1"/>
        <v>24263</v>
      </c>
      <c r="J8" s="11">
        <f t="shared" si="1"/>
        <v>86475</v>
      </c>
      <c r="K8" s="11">
        <f>SUM(B8:J8)</f>
        <v>1391402</v>
      </c>
    </row>
    <row r="9" spans="1:11" ht="17.25" customHeight="1">
      <c r="A9" s="15" t="s">
        <v>16</v>
      </c>
      <c r="B9" s="13">
        <f>+B10+B11</f>
        <v>22812</v>
      </c>
      <c r="C9" s="13">
        <f aca="true" t="shared" si="2" ref="C9:J9">+C10+C11</f>
        <v>35529</v>
      </c>
      <c r="D9" s="13">
        <f t="shared" si="2"/>
        <v>30605</v>
      </c>
      <c r="E9" s="13">
        <f t="shared" si="2"/>
        <v>20900</v>
      </c>
      <c r="F9" s="13">
        <f t="shared" si="2"/>
        <v>22999</v>
      </c>
      <c r="G9" s="13">
        <f t="shared" si="2"/>
        <v>28524</v>
      </c>
      <c r="H9" s="13">
        <f t="shared" si="2"/>
        <v>23932</v>
      </c>
      <c r="I9" s="13">
        <f t="shared" si="2"/>
        <v>4720</v>
      </c>
      <c r="J9" s="13">
        <f t="shared" si="2"/>
        <v>12694</v>
      </c>
      <c r="K9" s="11">
        <f>SUM(B9:J9)</f>
        <v>202715</v>
      </c>
    </row>
    <row r="10" spans="1:11" ht="17.25" customHeight="1">
      <c r="A10" s="29" t="s">
        <v>17</v>
      </c>
      <c r="B10" s="13">
        <v>22812</v>
      </c>
      <c r="C10" s="13">
        <v>35529</v>
      </c>
      <c r="D10" s="13">
        <v>30605</v>
      </c>
      <c r="E10" s="13">
        <v>20900</v>
      </c>
      <c r="F10" s="13">
        <v>22999</v>
      </c>
      <c r="G10" s="13">
        <v>28524</v>
      </c>
      <c r="H10" s="13">
        <v>23932</v>
      </c>
      <c r="I10" s="13">
        <v>4720</v>
      </c>
      <c r="J10" s="13">
        <v>12694</v>
      </c>
      <c r="K10" s="11">
        <f>SUM(B10:J10)</f>
        <v>202715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113066</v>
      </c>
      <c r="C12" s="17">
        <f t="shared" si="3"/>
        <v>154604</v>
      </c>
      <c r="D12" s="17">
        <f t="shared" si="3"/>
        <v>163493</v>
      </c>
      <c r="E12" s="17">
        <f t="shared" si="3"/>
        <v>100528</v>
      </c>
      <c r="F12" s="17">
        <f t="shared" si="3"/>
        <v>145605</v>
      </c>
      <c r="G12" s="17">
        <f t="shared" si="3"/>
        <v>245757</v>
      </c>
      <c r="H12" s="17">
        <f t="shared" si="3"/>
        <v>100756</v>
      </c>
      <c r="I12" s="17">
        <f t="shared" si="3"/>
        <v>18075</v>
      </c>
      <c r="J12" s="17">
        <f t="shared" si="3"/>
        <v>69390</v>
      </c>
      <c r="K12" s="11">
        <f aca="true" t="shared" si="4" ref="K12:K27">SUM(B12:J12)</f>
        <v>1111274</v>
      </c>
    </row>
    <row r="13" spans="1:13" ht="17.25" customHeight="1">
      <c r="A13" s="14" t="s">
        <v>19</v>
      </c>
      <c r="B13" s="13">
        <v>54360</v>
      </c>
      <c r="C13" s="13">
        <v>79622</v>
      </c>
      <c r="D13" s="13">
        <v>86495</v>
      </c>
      <c r="E13" s="13">
        <v>51542</v>
      </c>
      <c r="F13" s="13">
        <v>70252</v>
      </c>
      <c r="G13" s="13">
        <v>109882</v>
      </c>
      <c r="H13" s="13">
        <v>44466</v>
      </c>
      <c r="I13" s="13">
        <v>10191</v>
      </c>
      <c r="J13" s="13">
        <v>35962</v>
      </c>
      <c r="K13" s="11">
        <f t="shared" si="4"/>
        <v>542772</v>
      </c>
      <c r="L13" s="50"/>
      <c r="M13" s="51"/>
    </row>
    <row r="14" spans="1:12" ht="17.25" customHeight="1">
      <c r="A14" s="14" t="s">
        <v>20</v>
      </c>
      <c r="B14" s="13">
        <v>54772</v>
      </c>
      <c r="C14" s="13">
        <v>68808</v>
      </c>
      <c r="D14" s="13">
        <v>72637</v>
      </c>
      <c r="E14" s="13">
        <v>45270</v>
      </c>
      <c r="F14" s="13">
        <v>71174</v>
      </c>
      <c r="G14" s="13">
        <v>129672</v>
      </c>
      <c r="H14" s="13">
        <v>50607</v>
      </c>
      <c r="I14" s="13">
        <v>7090</v>
      </c>
      <c r="J14" s="13">
        <v>31831</v>
      </c>
      <c r="K14" s="11">
        <f t="shared" si="4"/>
        <v>531861</v>
      </c>
      <c r="L14" s="50"/>
    </row>
    <row r="15" spans="1:11" ht="17.25" customHeight="1">
      <c r="A15" s="14" t="s">
        <v>21</v>
      </c>
      <c r="B15" s="13">
        <v>3934</v>
      </c>
      <c r="C15" s="13">
        <v>6174</v>
      </c>
      <c r="D15" s="13">
        <v>4361</v>
      </c>
      <c r="E15" s="13">
        <v>3716</v>
      </c>
      <c r="F15" s="13">
        <v>4179</v>
      </c>
      <c r="G15" s="13">
        <v>6203</v>
      </c>
      <c r="H15" s="13">
        <v>5683</v>
      </c>
      <c r="I15" s="13">
        <v>794</v>
      </c>
      <c r="J15" s="13">
        <v>1597</v>
      </c>
      <c r="K15" s="11">
        <f t="shared" si="4"/>
        <v>36641</v>
      </c>
    </row>
    <row r="16" spans="1:11" ht="17.25" customHeight="1">
      <c r="A16" s="15" t="s">
        <v>92</v>
      </c>
      <c r="B16" s="13">
        <f>B17+B18+B19</f>
        <v>7331</v>
      </c>
      <c r="C16" s="13">
        <f aca="true" t="shared" si="5" ref="C16:J16">C17+C18+C19</f>
        <v>10706</v>
      </c>
      <c r="D16" s="13">
        <f t="shared" si="5"/>
        <v>10351</v>
      </c>
      <c r="E16" s="13">
        <f t="shared" si="5"/>
        <v>6344</v>
      </c>
      <c r="F16" s="13">
        <f t="shared" si="5"/>
        <v>11655</v>
      </c>
      <c r="G16" s="13">
        <f t="shared" si="5"/>
        <v>18849</v>
      </c>
      <c r="H16" s="13">
        <f t="shared" si="5"/>
        <v>6318</v>
      </c>
      <c r="I16" s="13">
        <f t="shared" si="5"/>
        <v>1468</v>
      </c>
      <c r="J16" s="13">
        <f t="shared" si="5"/>
        <v>4391</v>
      </c>
      <c r="K16" s="11">
        <f t="shared" si="4"/>
        <v>77413</v>
      </c>
    </row>
    <row r="17" spans="1:11" ht="17.25" customHeight="1">
      <c r="A17" s="14" t="s">
        <v>93</v>
      </c>
      <c r="B17" s="13">
        <v>7271</v>
      </c>
      <c r="C17" s="13">
        <v>10586</v>
      </c>
      <c r="D17" s="13">
        <v>10234</v>
      </c>
      <c r="E17" s="13">
        <v>6283</v>
      </c>
      <c r="F17" s="13">
        <v>11535</v>
      </c>
      <c r="G17" s="13">
        <v>18614</v>
      </c>
      <c r="H17" s="13">
        <v>6256</v>
      </c>
      <c r="I17" s="13">
        <v>1460</v>
      </c>
      <c r="J17" s="13">
        <v>4359</v>
      </c>
      <c r="K17" s="11">
        <f t="shared" si="4"/>
        <v>76598</v>
      </c>
    </row>
    <row r="18" spans="1:11" ht="17.25" customHeight="1">
      <c r="A18" s="14" t="s">
        <v>94</v>
      </c>
      <c r="B18" s="13">
        <v>57</v>
      </c>
      <c r="C18" s="13">
        <v>107</v>
      </c>
      <c r="D18" s="13">
        <v>105</v>
      </c>
      <c r="E18" s="13">
        <v>55</v>
      </c>
      <c r="F18" s="13">
        <v>115</v>
      </c>
      <c r="G18" s="13">
        <v>220</v>
      </c>
      <c r="H18" s="13">
        <v>53</v>
      </c>
      <c r="I18" s="13">
        <v>6</v>
      </c>
      <c r="J18" s="13">
        <v>28</v>
      </c>
      <c r="K18" s="11">
        <f t="shared" si="4"/>
        <v>746</v>
      </c>
    </row>
    <row r="19" spans="1:11" ht="17.25" customHeight="1">
      <c r="A19" s="14" t="s">
        <v>95</v>
      </c>
      <c r="B19" s="13">
        <v>3</v>
      </c>
      <c r="C19" s="13">
        <v>13</v>
      </c>
      <c r="D19" s="13">
        <v>12</v>
      </c>
      <c r="E19" s="13">
        <v>6</v>
      </c>
      <c r="F19" s="13">
        <v>5</v>
      </c>
      <c r="G19" s="13">
        <v>15</v>
      </c>
      <c r="H19" s="13">
        <v>9</v>
      </c>
      <c r="I19" s="13">
        <v>2</v>
      </c>
      <c r="J19" s="13">
        <v>4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84498</v>
      </c>
      <c r="C20" s="11">
        <f aca="true" t="shared" si="6" ref="C20:J20">+C21+C22+C23</f>
        <v>98770</v>
      </c>
      <c r="D20" s="11">
        <f t="shared" si="6"/>
        <v>119747</v>
      </c>
      <c r="E20" s="11">
        <f t="shared" si="6"/>
        <v>64259</v>
      </c>
      <c r="F20" s="11">
        <f t="shared" si="6"/>
        <v>122385</v>
      </c>
      <c r="G20" s="11">
        <f t="shared" si="6"/>
        <v>216675</v>
      </c>
      <c r="H20" s="11">
        <f t="shared" si="6"/>
        <v>62145</v>
      </c>
      <c r="I20" s="11">
        <f t="shared" si="6"/>
        <v>15031</v>
      </c>
      <c r="J20" s="11">
        <f t="shared" si="6"/>
        <v>47293</v>
      </c>
      <c r="K20" s="11">
        <f t="shared" si="4"/>
        <v>830803</v>
      </c>
    </row>
    <row r="21" spans="1:12" ht="17.25" customHeight="1">
      <c r="A21" s="12" t="s">
        <v>23</v>
      </c>
      <c r="B21" s="13">
        <v>43953</v>
      </c>
      <c r="C21" s="13">
        <v>56591</v>
      </c>
      <c r="D21" s="13">
        <v>68714</v>
      </c>
      <c r="E21" s="13">
        <v>36298</v>
      </c>
      <c r="F21" s="13">
        <v>63357</v>
      </c>
      <c r="G21" s="13">
        <v>101621</v>
      </c>
      <c r="H21" s="13">
        <v>31804</v>
      </c>
      <c r="I21" s="13">
        <v>9268</v>
      </c>
      <c r="J21" s="13">
        <v>26225</v>
      </c>
      <c r="K21" s="11">
        <f t="shared" si="4"/>
        <v>437831</v>
      </c>
      <c r="L21" s="50"/>
    </row>
    <row r="22" spans="1:12" ht="17.25" customHeight="1">
      <c r="A22" s="12" t="s">
        <v>24</v>
      </c>
      <c r="B22" s="13">
        <v>38638</v>
      </c>
      <c r="C22" s="13">
        <v>39834</v>
      </c>
      <c r="D22" s="13">
        <v>48985</v>
      </c>
      <c r="E22" s="13">
        <v>26714</v>
      </c>
      <c r="F22" s="13">
        <v>57051</v>
      </c>
      <c r="G22" s="13">
        <v>111697</v>
      </c>
      <c r="H22" s="13">
        <v>28641</v>
      </c>
      <c r="I22" s="13">
        <v>5437</v>
      </c>
      <c r="J22" s="13">
        <v>20383</v>
      </c>
      <c r="K22" s="11">
        <f t="shared" si="4"/>
        <v>377380</v>
      </c>
      <c r="L22" s="50"/>
    </row>
    <row r="23" spans="1:11" ht="17.25" customHeight="1">
      <c r="A23" s="12" t="s">
        <v>25</v>
      </c>
      <c r="B23" s="13">
        <v>1907</v>
      </c>
      <c r="C23" s="13">
        <v>2345</v>
      </c>
      <c r="D23" s="13">
        <v>2048</v>
      </c>
      <c r="E23" s="13">
        <v>1247</v>
      </c>
      <c r="F23" s="13">
        <v>1977</v>
      </c>
      <c r="G23" s="13">
        <v>3357</v>
      </c>
      <c r="H23" s="13">
        <v>1700</v>
      </c>
      <c r="I23" s="13">
        <v>326</v>
      </c>
      <c r="J23" s="13">
        <v>685</v>
      </c>
      <c r="K23" s="11">
        <f t="shared" si="4"/>
        <v>15592</v>
      </c>
    </row>
    <row r="24" spans="1:11" ht="17.25" customHeight="1">
      <c r="A24" s="16" t="s">
        <v>26</v>
      </c>
      <c r="B24" s="13">
        <f>+B25+B26</f>
        <v>68746</v>
      </c>
      <c r="C24" s="13">
        <f aca="true" t="shared" si="7" ref="C24:J24">+C25+C26</f>
        <v>98163</v>
      </c>
      <c r="D24" s="13">
        <f t="shared" si="7"/>
        <v>106392</v>
      </c>
      <c r="E24" s="13">
        <f t="shared" si="7"/>
        <v>59434</v>
      </c>
      <c r="F24" s="13">
        <f t="shared" si="7"/>
        <v>84423</v>
      </c>
      <c r="G24" s="13">
        <f t="shared" si="7"/>
        <v>111622</v>
      </c>
      <c r="H24" s="13">
        <f t="shared" si="7"/>
        <v>47684</v>
      </c>
      <c r="I24" s="13">
        <f t="shared" si="7"/>
        <v>14300</v>
      </c>
      <c r="J24" s="13">
        <f t="shared" si="7"/>
        <v>47228</v>
      </c>
      <c r="K24" s="11">
        <f t="shared" si="4"/>
        <v>637992</v>
      </c>
    </row>
    <row r="25" spans="1:12" ht="17.25" customHeight="1">
      <c r="A25" s="12" t="s">
        <v>114</v>
      </c>
      <c r="B25" s="13">
        <v>36104</v>
      </c>
      <c r="C25" s="13">
        <v>54301</v>
      </c>
      <c r="D25" s="13">
        <v>62370</v>
      </c>
      <c r="E25" s="13">
        <v>35471</v>
      </c>
      <c r="F25" s="13">
        <v>45034</v>
      </c>
      <c r="G25" s="13">
        <v>56730</v>
      </c>
      <c r="H25" s="13">
        <v>25593</v>
      </c>
      <c r="I25" s="13">
        <v>9387</v>
      </c>
      <c r="J25" s="13">
        <v>26794</v>
      </c>
      <c r="K25" s="11">
        <f t="shared" si="4"/>
        <v>351784</v>
      </c>
      <c r="L25" s="50"/>
    </row>
    <row r="26" spans="1:12" ht="17.25" customHeight="1">
      <c r="A26" s="12" t="s">
        <v>115</v>
      </c>
      <c r="B26" s="13">
        <v>32642</v>
      </c>
      <c r="C26" s="13">
        <v>43862</v>
      </c>
      <c r="D26" s="13">
        <v>44022</v>
      </c>
      <c r="E26" s="13">
        <v>23963</v>
      </c>
      <c r="F26" s="13">
        <v>39389</v>
      </c>
      <c r="G26" s="13">
        <v>54892</v>
      </c>
      <c r="H26" s="13">
        <v>22091</v>
      </c>
      <c r="I26" s="13">
        <v>4913</v>
      </c>
      <c r="J26" s="13">
        <v>20434</v>
      </c>
      <c r="K26" s="11">
        <f t="shared" si="4"/>
        <v>286208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2987</v>
      </c>
      <c r="I27" s="11">
        <v>0</v>
      </c>
      <c r="J27" s="11">
        <v>0</v>
      </c>
      <c r="K27" s="11">
        <f t="shared" si="4"/>
        <v>2987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23531.5</v>
      </c>
      <c r="I35" s="19">
        <v>0</v>
      </c>
      <c r="J35" s="19">
        <v>0</v>
      </c>
      <c r="K35" s="23">
        <f>SUM(B35:J35)</f>
        <v>23531.5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867178.2200000001</v>
      </c>
      <c r="C47" s="22">
        <f aca="true" t="shared" si="12" ref="C47:H47">+C48+C57</f>
        <v>1300662.1099999999</v>
      </c>
      <c r="D47" s="22">
        <f t="shared" si="12"/>
        <v>1580171.6900000002</v>
      </c>
      <c r="E47" s="22">
        <f t="shared" si="12"/>
        <v>795581.5700000001</v>
      </c>
      <c r="F47" s="22">
        <f t="shared" si="12"/>
        <v>1191201.86</v>
      </c>
      <c r="G47" s="22">
        <f t="shared" si="12"/>
        <v>1624541.57</v>
      </c>
      <c r="H47" s="22">
        <f t="shared" si="12"/>
        <v>759324.18</v>
      </c>
      <c r="I47" s="22">
        <f>+I48+I57</f>
        <v>261178.84</v>
      </c>
      <c r="J47" s="22">
        <f>+J48+J57</f>
        <v>574497.82</v>
      </c>
      <c r="K47" s="22">
        <f>SUM(B47:J47)</f>
        <v>8954337.860000001</v>
      </c>
    </row>
    <row r="48" spans="1:11" ht="17.25" customHeight="1">
      <c r="A48" s="16" t="s">
        <v>107</v>
      </c>
      <c r="B48" s="23">
        <f>SUM(B49:B56)</f>
        <v>850553.9400000001</v>
      </c>
      <c r="C48" s="23">
        <f aca="true" t="shared" si="13" ref="C48:J48">SUM(C49:C56)</f>
        <v>1276654.0199999998</v>
      </c>
      <c r="D48" s="23">
        <f t="shared" si="13"/>
        <v>1555426.09</v>
      </c>
      <c r="E48" s="23">
        <f t="shared" si="13"/>
        <v>772732.05</v>
      </c>
      <c r="F48" s="23">
        <f t="shared" si="13"/>
        <v>1177126.87</v>
      </c>
      <c r="G48" s="23">
        <f t="shared" si="13"/>
        <v>1594989.6300000001</v>
      </c>
      <c r="H48" s="23">
        <f t="shared" si="13"/>
        <v>741474.3300000001</v>
      </c>
      <c r="I48" s="23">
        <f t="shared" si="13"/>
        <v>261178.84</v>
      </c>
      <c r="J48" s="23">
        <f t="shared" si="13"/>
        <v>560734.5</v>
      </c>
      <c r="K48" s="23">
        <f aca="true" t="shared" si="14" ref="K48:K57">SUM(B48:J48)</f>
        <v>8790870.27</v>
      </c>
    </row>
    <row r="49" spans="1:11" ht="17.25" customHeight="1">
      <c r="A49" s="34" t="s">
        <v>43</v>
      </c>
      <c r="B49" s="23">
        <f aca="true" t="shared" si="15" ref="B49:H49">ROUND(B30*B7,2)</f>
        <v>847885.23</v>
      </c>
      <c r="C49" s="23">
        <f t="shared" si="15"/>
        <v>1270006.44</v>
      </c>
      <c r="D49" s="23">
        <f t="shared" si="15"/>
        <v>1551193.27</v>
      </c>
      <c r="E49" s="23">
        <f t="shared" si="15"/>
        <v>770438.47</v>
      </c>
      <c r="F49" s="23">
        <f t="shared" si="15"/>
        <v>1173664.56</v>
      </c>
      <c r="G49" s="23">
        <f t="shared" si="15"/>
        <v>1589983.12</v>
      </c>
      <c r="H49" s="23">
        <f t="shared" si="15"/>
        <v>715349.37</v>
      </c>
      <c r="I49" s="23">
        <f>ROUND(I30*I7,2)</f>
        <v>260113.12</v>
      </c>
      <c r="J49" s="23">
        <f>ROUND(J30*J7,2)</f>
        <v>558517.46</v>
      </c>
      <c r="K49" s="23">
        <f t="shared" si="14"/>
        <v>8737151.040000001</v>
      </c>
    </row>
    <row r="50" spans="1:11" ht="17.25" customHeight="1">
      <c r="A50" s="34" t="s">
        <v>44</v>
      </c>
      <c r="B50" s="19">
        <v>0</v>
      </c>
      <c r="C50" s="23">
        <f>ROUND(C31*C7,2)</f>
        <v>2822.94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2822.94</v>
      </c>
    </row>
    <row r="51" spans="1:11" ht="17.25" customHeight="1">
      <c r="A51" s="64" t="s">
        <v>103</v>
      </c>
      <c r="B51" s="65">
        <f aca="true" t="shared" si="16" ref="B51:H51">ROUND(B32*B7,2)</f>
        <v>-1422.97</v>
      </c>
      <c r="C51" s="65">
        <f t="shared" si="16"/>
        <v>-1949.08</v>
      </c>
      <c r="D51" s="65">
        <f t="shared" si="16"/>
        <v>-2152.94</v>
      </c>
      <c r="E51" s="65">
        <f t="shared" si="16"/>
        <v>-1151.82</v>
      </c>
      <c r="F51" s="65">
        <f t="shared" si="16"/>
        <v>-1819.21</v>
      </c>
      <c r="G51" s="65">
        <f t="shared" si="16"/>
        <v>-2423.57</v>
      </c>
      <c r="H51" s="65">
        <f t="shared" si="16"/>
        <v>-1121.58</v>
      </c>
      <c r="I51" s="19">
        <v>0</v>
      </c>
      <c r="J51" s="19">
        <v>0</v>
      </c>
      <c r="K51" s="65">
        <f>SUM(B51:J51)</f>
        <v>-12041.17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23531.5</v>
      </c>
      <c r="I53" s="31">
        <f>+I35</f>
        <v>0</v>
      </c>
      <c r="J53" s="31">
        <f>+J35</f>
        <v>0</v>
      </c>
      <c r="K53" s="23">
        <f t="shared" si="14"/>
        <v>23531.5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17849.85</v>
      </c>
      <c r="I57" s="19">
        <v>0</v>
      </c>
      <c r="J57" s="36">
        <v>13763.32</v>
      </c>
      <c r="K57" s="36">
        <f t="shared" si="14"/>
        <v>163467.59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-92248</v>
      </c>
      <c r="C61" s="35">
        <f t="shared" si="17"/>
        <v>-143155.58</v>
      </c>
      <c r="D61" s="35">
        <f t="shared" si="17"/>
        <v>-123494.15</v>
      </c>
      <c r="E61" s="35">
        <f t="shared" si="17"/>
        <v>-84600</v>
      </c>
      <c r="F61" s="35">
        <f t="shared" si="17"/>
        <v>-94376.65</v>
      </c>
      <c r="G61" s="35">
        <f t="shared" si="17"/>
        <v>-117602.4</v>
      </c>
      <c r="H61" s="35">
        <f t="shared" si="17"/>
        <v>-96728</v>
      </c>
      <c r="I61" s="35">
        <f t="shared" si="17"/>
        <v>-21272.81</v>
      </c>
      <c r="J61" s="35">
        <f t="shared" si="17"/>
        <v>-50776</v>
      </c>
      <c r="K61" s="35">
        <f>SUM(B61:J61)</f>
        <v>-824253.5900000001</v>
      </c>
    </row>
    <row r="62" spans="1:11" ht="18.75" customHeight="1">
      <c r="A62" s="16" t="s">
        <v>74</v>
      </c>
      <c r="B62" s="35">
        <f aca="true" t="shared" si="18" ref="B62:J62">B63+B64+B65+B66+B67+B68</f>
        <v>-91248</v>
      </c>
      <c r="C62" s="35">
        <f t="shared" si="18"/>
        <v>-142116</v>
      </c>
      <c r="D62" s="35">
        <f t="shared" si="18"/>
        <v>-122420</v>
      </c>
      <c r="E62" s="35">
        <f t="shared" si="18"/>
        <v>-83600</v>
      </c>
      <c r="F62" s="35">
        <f t="shared" si="18"/>
        <v>-91996</v>
      </c>
      <c r="G62" s="35">
        <f t="shared" si="18"/>
        <v>-114096</v>
      </c>
      <c r="H62" s="35">
        <f t="shared" si="18"/>
        <v>-95728</v>
      </c>
      <c r="I62" s="35">
        <f t="shared" si="18"/>
        <v>-18880</v>
      </c>
      <c r="J62" s="35">
        <f t="shared" si="18"/>
        <v>-50776</v>
      </c>
      <c r="K62" s="35">
        <f aca="true" t="shared" si="19" ref="K62:K91">SUM(B62:J62)</f>
        <v>-810860</v>
      </c>
    </row>
    <row r="63" spans="1:11" ht="18.75" customHeight="1">
      <c r="A63" s="12" t="s">
        <v>75</v>
      </c>
      <c r="B63" s="35">
        <f>-ROUND(B9*$D$3,2)</f>
        <v>-91248</v>
      </c>
      <c r="C63" s="35">
        <f aca="true" t="shared" si="20" ref="C63:J63">-ROUND(C9*$D$3,2)</f>
        <v>-142116</v>
      </c>
      <c r="D63" s="35">
        <f t="shared" si="20"/>
        <v>-122420</v>
      </c>
      <c r="E63" s="35">
        <f t="shared" si="20"/>
        <v>-83600</v>
      </c>
      <c r="F63" s="35">
        <f t="shared" si="20"/>
        <v>-91996</v>
      </c>
      <c r="G63" s="35">
        <f t="shared" si="20"/>
        <v>-114096</v>
      </c>
      <c r="H63" s="35">
        <f t="shared" si="20"/>
        <v>-95728</v>
      </c>
      <c r="I63" s="35">
        <f t="shared" si="20"/>
        <v>-18880</v>
      </c>
      <c r="J63" s="35">
        <f t="shared" si="20"/>
        <v>-50776</v>
      </c>
      <c r="K63" s="35">
        <f t="shared" si="19"/>
        <v>-810860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-1000</v>
      </c>
      <c r="C69" s="65">
        <f>SUM(C70:C103)</f>
        <v>-1039.58</v>
      </c>
      <c r="D69" s="65">
        <f>SUM(D70:D103)</f>
        <v>-1074.15</v>
      </c>
      <c r="E69" s="65">
        <f aca="true" t="shared" si="21" ref="E69:J69">SUM(E70:E103)</f>
        <v>-1000</v>
      </c>
      <c r="F69" s="65">
        <f t="shared" si="21"/>
        <v>-2380.65</v>
      </c>
      <c r="G69" s="65">
        <f t="shared" si="21"/>
        <v>-3506.4</v>
      </c>
      <c r="H69" s="65">
        <f t="shared" si="21"/>
        <v>-1000</v>
      </c>
      <c r="I69" s="65">
        <f t="shared" si="21"/>
        <v>-2392.81</v>
      </c>
      <c r="J69" s="19">
        <v>0</v>
      </c>
      <c r="K69" s="65">
        <f t="shared" si="19"/>
        <v>-13393.589999999998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-1000</v>
      </c>
      <c r="I84" s="19">
        <v>0</v>
      </c>
      <c r="J84" s="19">
        <v>0</v>
      </c>
      <c r="K84" s="65">
        <f t="shared" si="19"/>
        <v>-9000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774930.2200000001</v>
      </c>
      <c r="C107" s="24">
        <f t="shared" si="22"/>
        <v>1157506.5299999998</v>
      </c>
      <c r="D107" s="24">
        <f t="shared" si="22"/>
        <v>1456677.5400000003</v>
      </c>
      <c r="E107" s="24">
        <f t="shared" si="22"/>
        <v>710981.5700000001</v>
      </c>
      <c r="F107" s="24">
        <f t="shared" si="22"/>
        <v>1096825.2100000002</v>
      </c>
      <c r="G107" s="24">
        <f t="shared" si="22"/>
        <v>1506939.1700000002</v>
      </c>
      <c r="H107" s="24">
        <f t="shared" si="22"/>
        <v>662596.18</v>
      </c>
      <c r="I107" s="24">
        <f>+I108+I109</f>
        <v>239906.03</v>
      </c>
      <c r="J107" s="24">
        <f>+J108+J109</f>
        <v>523721.82</v>
      </c>
      <c r="K107" s="46">
        <f>SUM(B107:J107)</f>
        <v>8130084.2700000005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758305.9400000001</v>
      </c>
      <c r="C108" s="24">
        <f t="shared" si="23"/>
        <v>1133498.4399999997</v>
      </c>
      <c r="D108" s="24">
        <f t="shared" si="23"/>
        <v>1431931.9400000002</v>
      </c>
      <c r="E108" s="24">
        <f t="shared" si="23"/>
        <v>688132.05</v>
      </c>
      <c r="F108" s="24">
        <f t="shared" si="23"/>
        <v>1082750.2200000002</v>
      </c>
      <c r="G108" s="24">
        <f t="shared" si="23"/>
        <v>1477387.2300000002</v>
      </c>
      <c r="H108" s="24">
        <f t="shared" si="23"/>
        <v>644746.3300000001</v>
      </c>
      <c r="I108" s="24">
        <f t="shared" si="23"/>
        <v>239906.03</v>
      </c>
      <c r="J108" s="24">
        <f t="shared" si="23"/>
        <v>509958.5</v>
      </c>
      <c r="K108" s="46">
        <f>SUM(B108:J108)</f>
        <v>7966616.680000001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17849.85</v>
      </c>
      <c r="I109" s="19">
        <f t="shared" si="24"/>
        <v>0</v>
      </c>
      <c r="J109" s="24">
        <f t="shared" si="24"/>
        <v>13763.32</v>
      </c>
      <c r="K109" s="46">
        <f>SUM(B109:J109)</f>
        <v>163467.59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8130084.270000001</v>
      </c>
      <c r="L115" s="52"/>
    </row>
    <row r="116" spans="1:11" ht="18.75" customHeight="1">
      <c r="A116" s="26" t="s">
        <v>70</v>
      </c>
      <c r="B116" s="27">
        <v>103873.78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103873.78</v>
      </c>
    </row>
    <row r="117" spans="1:11" ht="18.75" customHeight="1">
      <c r="A117" s="26" t="s">
        <v>71</v>
      </c>
      <c r="B117" s="27">
        <v>671056.44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671056.44</v>
      </c>
    </row>
    <row r="118" spans="1:11" ht="18.75" customHeight="1">
      <c r="A118" s="26" t="s">
        <v>72</v>
      </c>
      <c r="B118" s="38">
        <v>0</v>
      </c>
      <c r="C118" s="27">
        <f>+C107</f>
        <v>1157506.5299999998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1157506.5299999998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1356441.87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1356441.87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100235.68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100235.68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703871.75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703871.75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7109.82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7109.82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201657.82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201657.82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413502.31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413502.31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57660.09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57660.09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424004.99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424004.99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464311.98</v>
      </c>
      <c r="H127" s="38">
        <v>0</v>
      </c>
      <c r="I127" s="38">
        <v>0</v>
      </c>
      <c r="J127" s="38">
        <v>0</v>
      </c>
      <c r="K127" s="39">
        <f t="shared" si="25"/>
        <v>464311.98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39944.94</v>
      </c>
      <c r="H128" s="38">
        <v>0</v>
      </c>
      <c r="I128" s="38">
        <v>0</v>
      </c>
      <c r="J128" s="38">
        <v>0</v>
      </c>
      <c r="K128" s="39">
        <f t="shared" si="25"/>
        <v>39944.94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210264.67</v>
      </c>
      <c r="H129" s="38">
        <v>0</v>
      </c>
      <c r="I129" s="38">
        <v>0</v>
      </c>
      <c r="J129" s="38">
        <v>0</v>
      </c>
      <c r="K129" s="39">
        <f t="shared" si="25"/>
        <v>210264.67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188902.28</v>
      </c>
      <c r="H130" s="38">
        <v>0</v>
      </c>
      <c r="I130" s="38">
        <v>0</v>
      </c>
      <c r="J130" s="38">
        <v>0</v>
      </c>
      <c r="K130" s="39">
        <f t="shared" si="25"/>
        <v>188902.28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603515.3</v>
      </c>
      <c r="H131" s="38">
        <v>0</v>
      </c>
      <c r="I131" s="38">
        <v>0</v>
      </c>
      <c r="J131" s="38">
        <v>0</v>
      </c>
      <c r="K131" s="39">
        <f t="shared" si="25"/>
        <v>603515.3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228539.97</v>
      </c>
      <c r="I132" s="38">
        <v>0</v>
      </c>
      <c r="J132" s="38">
        <v>0</v>
      </c>
      <c r="K132" s="39">
        <f t="shared" si="25"/>
        <v>228539.97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434056.2</v>
      </c>
      <c r="I133" s="38">
        <v>0</v>
      </c>
      <c r="J133" s="38">
        <v>0</v>
      </c>
      <c r="K133" s="39">
        <f t="shared" si="25"/>
        <v>434056.2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239906.03</v>
      </c>
      <c r="J134" s="38"/>
      <c r="K134" s="39">
        <f t="shared" si="25"/>
        <v>239906.03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523721.82</v>
      </c>
      <c r="K135" s="42">
        <f t="shared" si="25"/>
        <v>523721.82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2018-05-25T19:33:12Z</dcterms:modified>
  <cp:category/>
  <cp:version/>
  <cp:contentType/>
  <cp:contentStatus/>
</cp:coreProperties>
</file>