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<sst xmlns="http://schemas.openxmlformats.org/spreadsheetml/2006/main" count="139" uniqueCount="139">
  <si>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</si>
  <si>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</si>
  <si>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</si>
  <si>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</si>
  <si>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</si>
  <si>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</si>
  <si>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</si>
  <si>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</si>
  <si>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</si>
  <si>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</si>
  <si>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</si>
  <si>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</si>
  <si>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</si>
  <si>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</si>
  <si>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</si>
  <si>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</si>
  <si>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</si>
  <si>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</si>
  <si>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</si>
  <si>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</si>
  <si>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</si>
  <si>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</si>
  <si>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</si>
  <si>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</si>
  <si>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</si>
  <si>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</si>
  <si>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</si>
  <si>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</si>
  <si>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</si>
  <si>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</si>
  <si>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</si>
  <si>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</si>
  <si>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</si>
  <si>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</si>
  <si>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</si>
  <si>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</si>
  <si>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</si>
  <si>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</si>
  <si>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</si>
  <si>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</si>
  <si>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</si>
  <si>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</si>
  <si>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</si>
  <si>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</si>
  <si>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</si>
  <si>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</si>
  <si>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</si>
  <si>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</si>
  <si>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</si>
  <si>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</si>
  <si>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</si>
  <si>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</si>
  <si>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</si>
  <si>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</si>
  <si>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</si>
  <si>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</si>
  <si>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</si>
  <si>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</si>
  <si>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</si>
  <si>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</si>
  <si>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</si>
  <si>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</si>
  <si>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</si>
  <si>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</si>
  <si>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</si>
  <si>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</si>
  <si>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</si>
  <si>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</si>
  <si>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</si>
  <si>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</si>
  <si>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</si>
  <si>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</si>
  <si>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</si>
  <si>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</si>
  <si>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</si>
  <si>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</si>
  <si>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</si>
  <si>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</si>
  <si>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</si>
  <si>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</si>
  <si>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</si>
  <si>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</si>
  <si>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</si>
  <si>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</si>
  <si>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</si>
  <si>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</si>
  <si>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</si>
  <si>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</si>
  <si>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</si>
  <si>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</si>
  <si>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</si>
  <si>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</si>
  <si>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</si>
  <si>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</si>
  <si>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</si>
  <si>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</si>
  <si>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</si>
  <si>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</si>
  <si>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</si>
  <si>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</si>
  <si>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</si>
  <si>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</si>
  <si>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</si>
  <si>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</si>
  <si>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</si>
  <si>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</si>
  <si>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</si>
  <si>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</si>
  <si>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</si>
  <si>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</si>
  <si>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</si>
  <si>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</si>
  <si>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</si>
  <si>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</si>
  <si>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</si>
  <si>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</si>
  <si>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</si>
  <si>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</si>
  <si>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</si>
  <si>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</si>
  <si>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</si>
  <si>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</si>
  <si>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</si>
  <si>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</si>
  <si>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</si>
  <si>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</si>
  <si>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</si>
  <si>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</si>
  <si>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</si>
  <si>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</si>
  <si>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</si>
  <si>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</si>
  <si>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</si>
  <si>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</si>
  <si>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</si>
  <si>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</si>
  <si>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</si>
  <si>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</si>
  <si>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18/05/18 - VENCIMENTO 25/05/18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</si>
</sst>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583406</v>
      </c>
      <c r="C7" s="9">
        <f t="shared" si="0"/>
        <v>772821</v>
      </c>
      <c r="D7" s="9">
        <f t="shared" si="0"/>
        <v>769089</v>
      </c>
      <c r="E7" s="9">
        <f t="shared" si="0"/>
        <v>515615</v>
      </c>
      <c r="F7" s="9">
        <f t="shared" si="0"/>
        <v>712245</v>
      </c>
      <c r="G7" s="9">
        <f t="shared" si="0"/>
        <v>1199136</v>
      </c>
      <c r="H7" s="9">
        <f t="shared" si="0"/>
        <v>531444</v>
      </c>
      <c r="I7" s="9">
        <f t="shared" si="0"/>
        <v>122124</v>
      </c>
      <c r="J7" s="9">
        <f t="shared" si="0"/>
        <v>320163</v>
      </c>
      <c r="K7" s="9">
        <f t="shared" si="0"/>
        <v>5526043</v>
      </c>
      <c r="L7" s="50"/>
    </row>
    <row r="8" spans="1:11" ht="17.25" customHeight="1">
      <c r="A8" s="10" t="s">
        <v>96</v>
      </c>
      <c r="B8" s="11">
        <f>B9+B12+B16</f>
        <v>276439</v>
      </c>
      <c r="C8" s="11">
        <f aca="true" t="shared" si="1" ref="C8:J8">C9+C12+C16</f>
        <v>376887</v>
      </c>
      <c r="D8" s="11">
        <f t="shared" si="1"/>
        <v>349381</v>
      </c>
      <c r="E8" s="11">
        <f t="shared" si="1"/>
        <v>253020</v>
      </c>
      <c r="F8" s="11">
        <f t="shared" si="1"/>
        <v>331423</v>
      </c>
      <c r="G8" s="11">
        <f t="shared" si="1"/>
        <v>562458</v>
      </c>
      <c r="H8" s="11">
        <f t="shared" si="1"/>
        <v>277383</v>
      </c>
      <c r="I8" s="11">
        <f t="shared" si="1"/>
        <v>53881</v>
      </c>
      <c r="J8" s="11">
        <f t="shared" si="1"/>
        <v>145751</v>
      </c>
      <c r="K8" s="11">
        <f>SUM(B8:J8)</f>
        <v>2626623</v>
      </c>
    </row>
    <row r="9" spans="1:11" ht="17.25" customHeight="1">
      <c r="A9" s="15" t="s">
        <v>16</v>
      </c>
      <c r="B9" s="13">
        <f>+B10+B11</f>
        <v>33411</v>
      </c>
      <c r="C9" s="13">
        <f aca="true" t="shared" si="2" ref="C9:J9">+C10+C11</f>
        <v>49232</v>
      </c>
      <c r="D9" s="13">
        <f t="shared" si="2"/>
        <v>39427</v>
      </c>
      <c r="E9" s="13">
        <f t="shared" si="2"/>
        <v>30784</v>
      </c>
      <c r="F9" s="13">
        <f t="shared" si="2"/>
        <v>34129</v>
      </c>
      <c r="G9" s="13">
        <f t="shared" si="2"/>
        <v>46024</v>
      </c>
      <c r="H9" s="13">
        <f t="shared" si="2"/>
        <v>41352</v>
      </c>
      <c r="I9" s="13">
        <f t="shared" si="2"/>
        <v>7411</v>
      </c>
      <c r="J9" s="13">
        <f t="shared" si="2"/>
        <v>15919</v>
      </c>
      <c r="K9" s="11">
        <f>SUM(B9:J9)</f>
        <v>297689</v>
      </c>
    </row>
    <row r="10" spans="1:11" ht="17.25" customHeight="1">
      <c r="A10" s="29" t="s">
        <v>17</v>
      </c>
      <c r="B10" s="13">
        <v>33411</v>
      </c>
      <c r="C10" s="13">
        <v>49232</v>
      </c>
      <c r="D10" s="13">
        <v>39427</v>
      </c>
      <c r="E10" s="13">
        <v>30784</v>
      </c>
      <c r="F10" s="13">
        <v>34129</v>
      </c>
      <c r="G10" s="13">
        <v>46024</v>
      </c>
      <c r="H10" s="13">
        <v>41352</v>
      </c>
      <c r="I10" s="13">
        <v>7411</v>
      </c>
      <c r="J10" s="13">
        <v>15919</v>
      </c>
      <c r="K10" s="11">
        <f>SUM(B10:J10)</f>
        <v>297689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230132</v>
      </c>
      <c r="C12" s="17">
        <f t="shared" si="3"/>
        <v>309638</v>
      </c>
      <c r="D12" s="17">
        <f t="shared" si="3"/>
        <v>293781</v>
      </c>
      <c r="E12" s="17">
        <f t="shared" si="3"/>
        <v>210717</v>
      </c>
      <c r="F12" s="17">
        <f t="shared" si="3"/>
        <v>278741</v>
      </c>
      <c r="G12" s="17">
        <f t="shared" si="3"/>
        <v>484234</v>
      </c>
      <c r="H12" s="17">
        <f t="shared" si="3"/>
        <v>223623</v>
      </c>
      <c r="I12" s="17">
        <f t="shared" si="3"/>
        <v>43563</v>
      </c>
      <c r="J12" s="17">
        <f t="shared" si="3"/>
        <v>122883</v>
      </c>
      <c r="K12" s="11">
        <f aca="true" t="shared" si="4" ref="K12:K27">SUM(B12:J12)</f>
        <v>2197312</v>
      </c>
    </row>
    <row r="13" spans="1:13" ht="17.25" customHeight="1">
      <c r="A13" s="14" t="s">
        <v>19</v>
      </c>
      <c r="B13" s="13">
        <v>108436</v>
      </c>
      <c r="C13" s="13">
        <v>154123</v>
      </c>
      <c r="D13" s="13">
        <v>152425</v>
      </c>
      <c r="E13" s="13">
        <v>104581</v>
      </c>
      <c r="F13" s="13">
        <v>136992</v>
      </c>
      <c r="G13" s="13">
        <v>224689</v>
      </c>
      <c r="H13" s="13">
        <v>100690</v>
      </c>
      <c r="I13" s="13">
        <v>23468</v>
      </c>
      <c r="J13" s="13">
        <v>63431</v>
      </c>
      <c r="K13" s="11">
        <f t="shared" si="4"/>
        <v>1068835</v>
      </c>
      <c r="L13" s="50"/>
      <c r="M13" s="51"/>
    </row>
    <row r="14" spans="1:12" ht="17.25" customHeight="1">
      <c r="A14" s="14" t="s">
        <v>20</v>
      </c>
      <c r="B14" s="13">
        <v>109674</v>
      </c>
      <c r="C14" s="13">
        <v>136568</v>
      </c>
      <c r="D14" s="13">
        <v>128875</v>
      </c>
      <c r="E14" s="13">
        <v>94770</v>
      </c>
      <c r="F14" s="13">
        <v>129191</v>
      </c>
      <c r="G14" s="13">
        <v>239551</v>
      </c>
      <c r="H14" s="13">
        <v>104371</v>
      </c>
      <c r="I14" s="13">
        <v>17037</v>
      </c>
      <c r="J14" s="13">
        <v>55211</v>
      </c>
      <c r="K14" s="11">
        <f t="shared" si="4"/>
        <v>1015248</v>
      </c>
      <c r="L14" s="50"/>
    </row>
    <row r="15" spans="1:11" ht="17.25" customHeight="1">
      <c r="A15" s="14" t="s">
        <v>21</v>
      </c>
      <c r="B15" s="13">
        <v>12022</v>
      </c>
      <c r="C15" s="13">
        <v>18947</v>
      </c>
      <c r="D15" s="13">
        <v>12481</v>
      </c>
      <c r="E15" s="13">
        <v>11366</v>
      </c>
      <c r="F15" s="13">
        <v>12558</v>
      </c>
      <c r="G15" s="13">
        <v>19994</v>
      </c>
      <c r="H15" s="13">
        <v>18562</v>
      </c>
      <c r="I15" s="13">
        <v>3058</v>
      </c>
      <c r="J15" s="13">
        <v>4241</v>
      </c>
      <c r="K15" s="11">
        <f t="shared" si="4"/>
        <v>113229</v>
      </c>
    </row>
    <row r="16" spans="1:11" ht="17.25" customHeight="1">
      <c r="A16" s="15" t="s">
        <v>92</v>
      </c>
      <c r="B16" s="13">
        <f>B17+B18+B19</f>
        <v>12896</v>
      </c>
      <c r="C16" s="13">
        <f aca="true" t="shared" si="5" ref="C16:J16">C17+C18+C19</f>
        <v>18017</v>
      </c>
      <c r="D16" s="13">
        <f t="shared" si="5"/>
        <v>16173</v>
      </c>
      <c r="E16" s="13">
        <f t="shared" si="5"/>
        <v>11519</v>
      </c>
      <c r="F16" s="13">
        <f t="shared" si="5"/>
        <v>18553</v>
      </c>
      <c r="G16" s="13">
        <f t="shared" si="5"/>
        <v>32200</v>
      </c>
      <c r="H16" s="13">
        <f t="shared" si="5"/>
        <v>12408</v>
      </c>
      <c r="I16" s="13">
        <f t="shared" si="5"/>
        <v>2907</v>
      </c>
      <c r="J16" s="13">
        <f t="shared" si="5"/>
        <v>6949</v>
      </c>
      <c r="K16" s="11">
        <f t="shared" si="4"/>
        <v>131622</v>
      </c>
    </row>
    <row r="17" spans="1:11" ht="17.25" customHeight="1">
      <c r="A17" s="14" t="s">
        <v>93</v>
      </c>
      <c r="B17" s="13">
        <v>12789</v>
      </c>
      <c r="C17" s="13">
        <v>17843</v>
      </c>
      <c r="D17" s="13">
        <v>16037</v>
      </c>
      <c r="E17" s="13">
        <v>11421</v>
      </c>
      <c r="F17" s="13">
        <v>18375</v>
      </c>
      <c r="G17" s="13">
        <v>31855</v>
      </c>
      <c r="H17" s="13">
        <v>12287</v>
      </c>
      <c r="I17" s="13">
        <v>2876</v>
      </c>
      <c r="J17" s="13">
        <v>6892</v>
      </c>
      <c r="K17" s="11">
        <f t="shared" si="4"/>
        <v>130375</v>
      </c>
    </row>
    <row r="18" spans="1:11" ht="17.25" customHeight="1">
      <c r="A18" s="14" t="s">
        <v>94</v>
      </c>
      <c r="B18" s="13">
        <v>91</v>
      </c>
      <c r="C18" s="13">
        <v>145</v>
      </c>
      <c r="D18" s="13">
        <v>120</v>
      </c>
      <c r="E18" s="13">
        <v>87</v>
      </c>
      <c r="F18" s="13">
        <v>161</v>
      </c>
      <c r="G18" s="13">
        <v>307</v>
      </c>
      <c r="H18" s="13">
        <v>97</v>
      </c>
      <c r="I18" s="13">
        <v>29</v>
      </c>
      <c r="J18" s="13">
        <v>50</v>
      </c>
      <c r="K18" s="11">
        <f t="shared" si="4"/>
        <v>1087</v>
      </c>
    </row>
    <row r="19" spans="1:11" ht="17.25" customHeight="1">
      <c r="A19" s="14" t="s">
        <v>95</v>
      </c>
      <c r="B19" s="13">
        <v>16</v>
      </c>
      <c r="C19" s="13">
        <v>29</v>
      </c>
      <c r="D19" s="13">
        <v>16</v>
      </c>
      <c r="E19" s="13">
        <v>11</v>
      </c>
      <c r="F19" s="13">
        <v>17</v>
      </c>
      <c r="G19" s="13">
        <v>38</v>
      </c>
      <c r="H19" s="13">
        <v>24</v>
      </c>
      <c r="I19" s="13">
        <v>2</v>
      </c>
      <c r="J19" s="13">
        <v>7</v>
      </c>
      <c r="K19" s="11">
        <f t="shared" si="4"/>
        <v>160</v>
      </c>
    </row>
    <row r="20" spans="1:11" ht="17.25" customHeight="1">
      <c r="A20" s="16" t="s">
        <v>22</v>
      </c>
      <c r="B20" s="11">
        <f>+B21+B22+B23</f>
        <v>165236</v>
      </c>
      <c r="C20" s="11">
        <f aca="true" t="shared" si="6" ref="C20:J20">+C21+C22+C23</f>
        <v>190785</v>
      </c>
      <c r="D20" s="11">
        <f t="shared" si="6"/>
        <v>210162</v>
      </c>
      <c r="E20" s="11">
        <f t="shared" si="6"/>
        <v>131885</v>
      </c>
      <c r="F20" s="11">
        <f t="shared" si="6"/>
        <v>214029</v>
      </c>
      <c r="G20" s="11">
        <f t="shared" si="6"/>
        <v>400794</v>
      </c>
      <c r="H20" s="11">
        <f t="shared" si="6"/>
        <v>134802</v>
      </c>
      <c r="I20" s="11">
        <f t="shared" si="6"/>
        <v>33693</v>
      </c>
      <c r="J20" s="11">
        <f t="shared" si="6"/>
        <v>82940</v>
      </c>
      <c r="K20" s="11">
        <f t="shared" si="4"/>
        <v>1564326</v>
      </c>
    </row>
    <row r="21" spans="1:12" ht="17.25" customHeight="1">
      <c r="A21" s="12" t="s">
        <v>23</v>
      </c>
      <c r="B21" s="13">
        <v>86618</v>
      </c>
      <c r="C21" s="13">
        <v>109270</v>
      </c>
      <c r="D21" s="13">
        <v>123014</v>
      </c>
      <c r="E21" s="13">
        <v>74537</v>
      </c>
      <c r="F21" s="13">
        <v>118357</v>
      </c>
      <c r="G21" s="13">
        <v>204987</v>
      </c>
      <c r="H21" s="13">
        <v>73192</v>
      </c>
      <c r="I21" s="13">
        <v>20433</v>
      </c>
      <c r="J21" s="13">
        <v>47375</v>
      </c>
      <c r="K21" s="11">
        <f t="shared" si="4"/>
        <v>857783</v>
      </c>
      <c r="L21" s="50"/>
    </row>
    <row r="22" spans="1:12" ht="17.25" customHeight="1">
      <c r="A22" s="12" t="s">
        <v>24</v>
      </c>
      <c r="B22" s="13">
        <v>73504</v>
      </c>
      <c r="C22" s="13">
        <v>74931</v>
      </c>
      <c r="D22" s="13">
        <v>81787</v>
      </c>
      <c r="E22" s="13">
        <v>53643</v>
      </c>
      <c r="F22" s="13">
        <v>90208</v>
      </c>
      <c r="G22" s="13">
        <v>186692</v>
      </c>
      <c r="H22" s="13">
        <v>55539</v>
      </c>
      <c r="I22" s="13">
        <v>12063</v>
      </c>
      <c r="J22" s="13">
        <v>33819</v>
      </c>
      <c r="K22" s="11">
        <f t="shared" si="4"/>
        <v>662186</v>
      </c>
      <c r="L22" s="50"/>
    </row>
    <row r="23" spans="1:11" ht="17.25" customHeight="1">
      <c r="A23" s="12" t="s">
        <v>25</v>
      </c>
      <c r="B23" s="13">
        <v>5114</v>
      </c>
      <c r="C23" s="13">
        <v>6584</v>
      </c>
      <c r="D23" s="13">
        <v>5361</v>
      </c>
      <c r="E23" s="13">
        <v>3705</v>
      </c>
      <c r="F23" s="13">
        <v>5464</v>
      </c>
      <c r="G23" s="13">
        <v>9115</v>
      </c>
      <c r="H23" s="13">
        <v>6071</v>
      </c>
      <c r="I23" s="13">
        <v>1197</v>
      </c>
      <c r="J23" s="13">
        <v>1746</v>
      </c>
      <c r="K23" s="11">
        <f t="shared" si="4"/>
        <v>44357</v>
      </c>
    </row>
    <row r="24" spans="1:11" ht="17.25" customHeight="1">
      <c r="A24" s="16" t="s">
        <v>26</v>
      </c>
      <c r="B24" s="13">
        <f>+B25+B26</f>
        <v>141731</v>
      </c>
      <c r="C24" s="13">
        <f aca="true" t="shared" si="7" ref="C24:J24">+C25+C26</f>
        <v>205149</v>
      </c>
      <c r="D24" s="13">
        <f t="shared" si="7"/>
        <v>209546</v>
      </c>
      <c r="E24" s="13">
        <f t="shared" si="7"/>
        <v>130710</v>
      </c>
      <c r="F24" s="13">
        <f t="shared" si="7"/>
        <v>166793</v>
      </c>
      <c r="G24" s="13">
        <f t="shared" si="7"/>
        <v>235884</v>
      </c>
      <c r="H24" s="13">
        <f t="shared" si="7"/>
        <v>112218</v>
      </c>
      <c r="I24" s="13">
        <f t="shared" si="7"/>
        <v>34550</v>
      </c>
      <c r="J24" s="13">
        <f t="shared" si="7"/>
        <v>91472</v>
      </c>
      <c r="K24" s="11">
        <f t="shared" si="4"/>
        <v>1328053</v>
      </c>
    </row>
    <row r="25" spans="1:12" ht="17.25" customHeight="1">
      <c r="A25" s="12" t="s">
        <v>114</v>
      </c>
      <c r="B25" s="13">
        <v>67931</v>
      </c>
      <c r="C25" s="13">
        <v>107847</v>
      </c>
      <c r="D25" s="13">
        <v>115111</v>
      </c>
      <c r="E25" s="13">
        <v>71338</v>
      </c>
      <c r="F25" s="13">
        <v>84351</v>
      </c>
      <c r="G25" s="13">
        <v>116485</v>
      </c>
      <c r="H25" s="13">
        <v>57338</v>
      </c>
      <c r="I25" s="13">
        <v>20812</v>
      </c>
      <c r="J25" s="13">
        <v>47657</v>
      </c>
      <c r="K25" s="11">
        <f t="shared" si="4"/>
        <v>688870</v>
      </c>
      <c r="L25" s="50"/>
    </row>
    <row r="26" spans="1:12" ht="17.25" customHeight="1">
      <c r="A26" s="12" t="s">
        <v>115</v>
      </c>
      <c r="B26" s="13">
        <v>73800</v>
      </c>
      <c r="C26" s="13">
        <v>97302</v>
      </c>
      <c r="D26" s="13">
        <v>94435</v>
      </c>
      <c r="E26" s="13">
        <v>59372</v>
      </c>
      <c r="F26" s="13">
        <v>82442</v>
      </c>
      <c r="G26" s="13">
        <v>119399</v>
      </c>
      <c r="H26" s="13">
        <v>54880</v>
      </c>
      <c r="I26" s="13">
        <v>13738</v>
      </c>
      <c r="J26" s="13">
        <v>43815</v>
      </c>
      <c r="K26" s="11">
        <f t="shared" si="4"/>
        <v>639183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7041</v>
      </c>
      <c r="I27" s="11">
        <v>0</v>
      </c>
      <c r="J27" s="11">
        <v>0</v>
      </c>
      <c r="K27" s="11">
        <f t="shared" si="4"/>
        <v>7041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11637.47</v>
      </c>
      <c r="I35" s="19">
        <v>0</v>
      </c>
      <c r="J35" s="19">
        <v>0</v>
      </c>
      <c r="K35" s="23">
        <f>SUM(B35:J35)</f>
        <v>11637.47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1686515.1099999999</v>
      </c>
      <c r="C47" s="22">
        <f aca="true" t="shared" si="12" ref="C47:H47">+C48+C57</f>
        <v>2498942.49</v>
      </c>
      <c r="D47" s="22">
        <f t="shared" si="12"/>
        <v>2797929.03</v>
      </c>
      <c r="E47" s="22">
        <f t="shared" si="12"/>
        <v>1603674.41</v>
      </c>
      <c r="F47" s="22">
        <f t="shared" si="12"/>
        <v>2175678.2500000005</v>
      </c>
      <c r="G47" s="22">
        <f t="shared" si="12"/>
        <v>3100414.7600000002</v>
      </c>
      <c r="H47" s="22">
        <f t="shared" si="12"/>
        <v>1589961.2700000003</v>
      </c>
      <c r="I47" s="22">
        <f>+I48+I57</f>
        <v>593782.34</v>
      </c>
      <c r="J47" s="22">
        <f>+J48+J57</f>
        <v>1003939.35</v>
      </c>
      <c r="K47" s="22">
        <f>SUM(B47:J47)</f>
        <v>17050837.009999998</v>
      </c>
    </row>
    <row r="48" spans="1:11" ht="17.25" customHeight="1">
      <c r="A48" s="16" t="s">
        <v>107</v>
      </c>
      <c r="B48" s="23">
        <f>SUM(B49:B56)</f>
        <v>1669890.8299999998</v>
      </c>
      <c r="C48" s="23">
        <f aca="true" t="shared" si="13" ref="C48:J48">SUM(C49:C56)</f>
        <v>2474934.4000000004</v>
      </c>
      <c r="D48" s="23">
        <f t="shared" si="13"/>
        <v>2773183.4299999997</v>
      </c>
      <c r="E48" s="23">
        <f t="shared" si="13"/>
        <v>1580824.89</v>
      </c>
      <c r="F48" s="23">
        <f t="shared" si="13"/>
        <v>2161603.2600000002</v>
      </c>
      <c r="G48" s="23">
        <f t="shared" si="13"/>
        <v>3070862.8200000003</v>
      </c>
      <c r="H48" s="23">
        <f t="shared" si="13"/>
        <v>1572111.4200000002</v>
      </c>
      <c r="I48" s="23">
        <f t="shared" si="13"/>
        <v>593782.34</v>
      </c>
      <c r="J48" s="23">
        <f t="shared" si="13"/>
        <v>990176.03</v>
      </c>
      <c r="K48" s="23">
        <f aca="true" t="shared" si="14" ref="K48:K57">SUM(B48:J48)</f>
        <v>16887369.42</v>
      </c>
    </row>
    <row r="49" spans="1:11" ht="17.25" customHeight="1">
      <c r="A49" s="34" t="s">
        <v>43</v>
      </c>
      <c r="B49" s="23">
        <f aca="true" t="shared" si="15" ref="B49:H49">ROUND(B30*B7,2)</f>
        <v>1668599.5</v>
      </c>
      <c r="C49" s="23">
        <f t="shared" si="15"/>
        <v>2467462.89</v>
      </c>
      <c r="D49" s="23">
        <f t="shared" si="15"/>
        <v>2770643.12</v>
      </c>
      <c r="E49" s="23">
        <f t="shared" si="15"/>
        <v>1579741.24</v>
      </c>
      <c r="F49" s="23">
        <f t="shared" si="15"/>
        <v>2159669.29</v>
      </c>
      <c r="G49" s="23">
        <f t="shared" si="15"/>
        <v>3068109.37</v>
      </c>
      <c r="H49" s="23">
        <f t="shared" si="15"/>
        <v>1559203.55</v>
      </c>
      <c r="I49" s="23">
        <f>ROUND(I30*I7,2)</f>
        <v>592716.62</v>
      </c>
      <c r="J49" s="23">
        <f>ROUND(J30*J7,2)</f>
        <v>987958.99</v>
      </c>
      <c r="K49" s="23">
        <f t="shared" si="14"/>
        <v>16854104.57</v>
      </c>
    </row>
    <row r="50" spans="1:11" ht="17.25" customHeight="1">
      <c r="A50" s="34" t="s">
        <v>44</v>
      </c>
      <c r="B50" s="19">
        <v>0</v>
      </c>
      <c r="C50" s="23">
        <f>ROUND(C31*C7,2)</f>
        <v>5484.61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5484.61</v>
      </c>
    </row>
    <row r="51" spans="1:11" ht="17.25" customHeight="1">
      <c r="A51" s="64" t="s">
        <v>103</v>
      </c>
      <c r="B51" s="65">
        <f aca="true" t="shared" si="16" ref="B51:H51">ROUND(B32*B7,2)</f>
        <v>-2800.35</v>
      </c>
      <c r="C51" s="65">
        <f t="shared" si="16"/>
        <v>-3786.82</v>
      </c>
      <c r="D51" s="65">
        <f t="shared" si="16"/>
        <v>-3845.45</v>
      </c>
      <c r="E51" s="65">
        <f t="shared" si="16"/>
        <v>-2361.75</v>
      </c>
      <c r="F51" s="65">
        <f t="shared" si="16"/>
        <v>-3347.55</v>
      </c>
      <c r="G51" s="65">
        <f t="shared" si="16"/>
        <v>-4676.63</v>
      </c>
      <c r="H51" s="65">
        <f t="shared" si="16"/>
        <v>-2444.64</v>
      </c>
      <c r="I51" s="19">
        <v>0</v>
      </c>
      <c r="J51" s="19">
        <v>0</v>
      </c>
      <c r="K51" s="65">
        <f>SUM(B51:J51)</f>
        <v>-23263.19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11637.47</v>
      </c>
      <c r="I53" s="31">
        <f>+I35</f>
        <v>0</v>
      </c>
      <c r="J53" s="31">
        <f>+J35</f>
        <v>0</v>
      </c>
      <c r="K53" s="23">
        <f t="shared" si="14"/>
        <v>11637.47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16624.28</v>
      </c>
      <c r="C57" s="36">
        <v>24008.09</v>
      </c>
      <c r="D57" s="36">
        <v>24745.6</v>
      </c>
      <c r="E57" s="36">
        <v>22849.52</v>
      </c>
      <c r="F57" s="36">
        <v>14074.99</v>
      </c>
      <c r="G57" s="36">
        <v>29551.94</v>
      </c>
      <c r="H57" s="36">
        <v>17849.85</v>
      </c>
      <c r="I57" s="19">
        <v>0</v>
      </c>
      <c r="J57" s="36">
        <v>13763.32</v>
      </c>
      <c r="K57" s="36">
        <f t="shared" si="14"/>
        <v>163467.59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-222922.94</v>
      </c>
      <c r="C61" s="35">
        <f t="shared" si="17"/>
        <v>-314601.59</v>
      </c>
      <c r="D61" s="35">
        <f t="shared" si="17"/>
        <v>-217932.39</v>
      </c>
      <c r="E61" s="35">
        <f t="shared" si="17"/>
        <v>-262285.11000000004</v>
      </c>
      <c r="F61" s="35">
        <f t="shared" si="17"/>
        <v>-295441.54000000004</v>
      </c>
      <c r="G61" s="35">
        <f t="shared" si="17"/>
        <v>-303055.58</v>
      </c>
      <c r="H61" s="35">
        <f t="shared" si="17"/>
        <v>-197035.84</v>
      </c>
      <c r="I61" s="35">
        <f t="shared" si="17"/>
        <v>-109670.62</v>
      </c>
      <c r="J61" s="35">
        <f t="shared" si="17"/>
        <v>-75565.16</v>
      </c>
      <c r="K61" s="35">
        <f>SUM(B61:J61)</f>
        <v>-1998510.7700000003</v>
      </c>
    </row>
    <row r="62" spans="1:11" ht="18.75" customHeight="1">
      <c r="A62" s="16" t="s">
        <v>74</v>
      </c>
      <c r="B62" s="35">
        <f aca="true" t="shared" si="18" ref="B62:J62">B63+B64+B65+B66+B67+B68</f>
        <v>-189921.3</v>
      </c>
      <c r="C62" s="35">
        <f t="shared" si="18"/>
        <v>-203546.76</v>
      </c>
      <c r="D62" s="35">
        <f t="shared" si="18"/>
        <v>-176669.16</v>
      </c>
      <c r="E62" s="35">
        <f t="shared" si="18"/>
        <v>-219428.52000000002</v>
      </c>
      <c r="F62" s="35">
        <f t="shared" si="18"/>
        <v>-220903.97</v>
      </c>
      <c r="G62" s="35">
        <f t="shared" si="18"/>
        <v>-252557.24</v>
      </c>
      <c r="H62" s="35">
        <f t="shared" si="18"/>
        <v>-165408</v>
      </c>
      <c r="I62" s="35">
        <f t="shared" si="18"/>
        <v>-29644</v>
      </c>
      <c r="J62" s="35">
        <f t="shared" si="18"/>
        <v>-63676</v>
      </c>
      <c r="K62" s="35">
        <f aca="true" t="shared" si="19" ref="K62:K91">SUM(B62:J62)</f>
        <v>-1521754.95</v>
      </c>
    </row>
    <row r="63" spans="1:11" ht="18.75" customHeight="1">
      <c r="A63" s="12" t="s">
        <v>75</v>
      </c>
      <c r="B63" s="35">
        <f>-ROUND(B9*$D$3,2)</f>
        <v>-133644</v>
      </c>
      <c r="C63" s="35">
        <f aca="true" t="shared" si="20" ref="C63:J63">-ROUND(C9*$D$3,2)</f>
        <v>-196928</v>
      </c>
      <c r="D63" s="35">
        <f t="shared" si="20"/>
        <v>-157708</v>
      </c>
      <c r="E63" s="35">
        <f t="shared" si="20"/>
        <v>-123136</v>
      </c>
      <c r="F63" s="35">
        <f t="shared" si="20"/>
        <v>-136516</v>
      </c>
      <c r="G63" s="35">
        <f t="shared" si="20"/>
        <v>-184096</v>
      </c>
      <c r="H63" s="35">
        <f t="shared" si="20"/>
        <v>-165408</v>
      </c>
      <c r="I63" s="35">
        <f t="shared" si="20"/>
        <v>-29644</v>
      </c>
      <c r="J63" s="35">
        <f t="shared" si="20"/>
        <v>-63676</v>
      </c>
      <c r="K63" s="35">
        <f t="shared" si="19"/>
        <v>-1190756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-292</v>
      </c>
      <c r="C65" s="35">
        <v>-336</v>
      </c>
      <c r="D65" s="35">
        <v>-264</v>
      </c>
      <c r="E65" s="35">
        <v>-644</v>
      </c>
      <c r="F65" s="35">
        <v>-124</v>
      </c>
      <c r="G65" s="35">
        <v>-136</v>
      </c>
      <c r="H65" s="19">
        <v>0</v>
      </c>
      <c r="I65" s="19">
        <v>0</v>
      </c>
      <c r="J65" s="19">
        <v>0</v>
      </c>
      <c r="K65" s="35">
        <f t="shared" si="19"/>
        <v>-1796</v>
      </c>
    </row>
    <row r="66" spans="1:11" ht="18.75" customHeight="1">
      <c r="A66" s="12" t="s">
        <v>104</v>
      </c>
      <c r="B66" s="35">
        <v>-3400</v>
      </c>
      <c r="C66" s="35">
        <v>-1112</v>
      </c>
      <c r="D66" s="35">
        <v>-964</v>
      </c>
      <c r="E66" s="35">
        <v>-3184</v>
      </c>
      <c r="F66" s="35">
        <v>-1344</v>
      </c>
      <c r="G66" s="35">
        <v>-868</v>
      </c>
      <c r="H66" s="19">
        <v>0</v>
      </c>
      <c r="I66" s="19">
        <v>0</v>
      </c>
      <c r="J66" s="19">
        <v>0</v>
      </c>
      <c r="K66" s="35">
        <f t="shared" si="19"/>
        <v>-10872</v>
      </c>
    </row>
    <row r="67" spans="1:11" ht="18.75" customHeight="1">
      <c r="A67" s="12" t="s">
        <v>52</v>
      </c>
      <c r="B67" s="35">
        <v>-52585.3</v>
      </c>
      <c r="C67" s="35">
        <v>-5170.76</v>
      </c>
      <c r="D67" s="35">
        <v>-17733.16</v>
      </c>
      <c r="E67" s="35">
        <v>-92464.52</v>
      </c>
      <c r="F67" s="35">
        <v>-82919.97</v>
      </c>
      <c r="G67" s="35">
        <v>-67457.24</v>
      </c>
      <c r="H67" s="19">
        <v>0</v>
      </c>
      <c r="I67" s="19">
        <v>0</v>
      </c>
      <c r="J67" s="19">
        <v>0</v>
      </c>
      <c r="K67" s="35">
        <f t="shared" si="19"/>
        <v>-318330.95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-33001.64</v>
      </c>
      <c r="C69" s="65">
        <f>SUM(C70:C103)</f>
        <v>-111054.83</v>
      </c>
      <c r="D69" s="65">
        <f>SUM(D70:D103)</f>
        <v>-41263.23</v>
      </c>
      <c r="E69" s="65">
        <f aca="true" t="shared" si="21" ref="E69:J69">SUM(E70:E103)</f>
        <v>-42856.590000000004</v>
      </c>
      <c r="F69" s="65">
        <f t="shared" si="21"/>
        <v>-74537.57</v>
      </c>
      <c r="G69" s="65">
        <f t="shared" si="21"/>
        <v>-50498.340000000004</v>
      </c>
      <c r="H69" s="65">
        <f t="shared" si="21"/>
        <v>-31627.84</v>
      </c>
      <c r="I69" s="65">
        <f t="shared" si="21"/>
        <v>-80026.62</v>
      </c>
      <c r="J69" s="65">
        <f t="shared" si="21"/>
        <v>-11889.16</v>
      </c>
      <c r="K69" s="65">
        <f t="shared" si="19"/>
        <v>-476755.82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35">
        <v>-17490.69</v>
      </c>
      <c r="C76" s="35">
        <v>-88950.01</v>
      </c>
      <c r="D76" s="35">
        <v>-20275.27</v>
      </c>
      <c r="E76" s="35">
        <v>-27891.83</v>
      </c>
      <c r="F76" s="35">
        <v>-52966.44</v>
      </c>
      <c r="G76" s="35">
        <v>-17748.61</v>
      </c>
      <c r="H76" s="35">
        <v>-16308.79</v>
      </c>
      <c r="I76" s="35">
        <v>-12600</v>
      </c>
      <c r="J76" s="35">
        <v>-1511.54</v>
      </c>
      <c r="K76" s="65">
        <f t="shared" si="19"/>
        <v>-255743.18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-1000</v>
      </c>
      <c r="I84" s="19">
        <v>0</v>
      </c>
      <c r="J84" s="19">
        <v>0</v>
      </c>
      <c r="K84" s="65">
        <f t="shared" si="19"/>
        <v>-9000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-500</v>
      </c>
      <c r="H86" s="19">
        <v>0</v>
      </c>
      <c r="I86" s="19">
        <v>0</v>
      </c>
      <c r="J86" s="19">
        <v>0</v>
      </c>
      <c r="K86" s="65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118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2" ref="B107:H107">+B108+B109</f>
        <v>1463592.17</v>
      </c>
      <c r="C107" s="24">
        <f t="shared" si="22"/>
        <v>2184340.9000000004</v>
      </c>
      <c r="D107" s="24">
        <f t="shared" si="22"/>
        <v>2579996.6399999997</v>
      </c>
      <c r="E107" s="24">
        <f t="shared" si="22"/>
        <v>1341389.2999999998</v>
      </c>
      <c r="F107" s="24">
        <f t="shared" si="22"/>
        <v>1880236.7100000002</v>
      </c>
      <c r="G107" s="24">
        <f t="shared" si="22"/>
        <v>2797359.18</v>
      </c>
      <c r="H107" s="24">
        <f t="shared" si="22"/>
        <v>1392925.4300000002</v>
      </c>
      <c r="I107" s="24">
        <f>+I108+I109</f>
        <v>484111.72</v>
      </c>
      <c r="J107" s="24">
        <f>+J108+J109</f>
        <v>928374.19</v>
      </c>
      <c r="K107" s="46">
        <f>SUM(B107:J107)</f>
        <v>15052326.24</v>
      </c>
      <c r="L107" s="52"/>
    </row>
    <row r="108" spans="1:12" ht="18" customHeight="1">
      <c r="A108" s="16" t="s">
        <v>81</v>
      </c>
      <c r="B108" s="24">
        <f aca="true" t="shared" si="23" ref="B108:J108">+B48+B62+B69+B104</f>
        <v>1446967.89</v>
      </c>
      <c r="C108" s="24">
        <f t="shared" si="23"/>
        <v>2160332.8100000005</v>
      </c>
      <c r="D108" s="24">
        <f t="shared" si="23"/>
        <v>2555251.0399999996</v>
      </c>
      <c r="E108" s="24">
        <f t="shared" si="23"/>
        <v>1318539.7799999998</v>
      </c>
      <c r="F108" s="24">
        <f t="shared" si="23"/>
        <v>1866161.7200000002</v>
      </c>
      <c r="G108" s="24">
        <f t="shared" si="23"/>
        <v>2767807.24</v>
      </c>
      <c r="H108" s="24">
        <f t="shared" si="23"/>
        <v>1375075.58</v>
      </c>
      <c r="I108" s="24">
        <f t="shared" si="23"/>
        <v>484111.72</v>
      </c>
      <c r="J108" s="24">
        <f t="shared" si="23"/>
        <v>914610.87</v>
      </c>
      <c r="K108" s="46">
        <f>SUM(B108:J108)</f>
        <v>14888858.65</v>
      </c>
      <c r="L108" s="52"/>
    </row>
    <row r="109" spans="1:11" ht="18.75" customHeight="1">
      <c r="A109" s="16" t="s">
        <v>98</v>
      </c>
      <c r="B109" s="24">
        <f aca="true" t="shared" si="24" ref="B109:J109">IF(+B57+B105+B110&lt;0,0,(B57+B105+B110))</f>
        <v>16624.28</v>
      </c>
      <c r="C109" s="24">
        <f t="shared" si="24"/>
        <v>24008.09</v>
      </c>
      <c r="D109" s="24">
        <f t="shared" si="24"/>
        <v>24745.6</v>
      </c>
      <c r="E109" s="24">
        <f t="shared" si="24"/>
        <v>22849.52</v>
      </c>
      <c r="F109" s="24">
        <f t="shared" si="24"/>
        <v>14074.99</v>
      </c>
      <c r="G109" s="24">
        <f t="shared" si="24"/>
        <v>29551.94</v>
      </c>
      <c r="H109" s="24">
        <f t="shared" si="24"/>
        <v>17849.85</v>
      </c>
      <c r="I109" s="19">
        <f t="shared" si="24"/>
        <v>0</v>
      </c>
      <c r="J109" s="24">
        <f t="shared" si="24"/>
        <v>13763.32</v>
      </c>
      <c r="K109" s="46">
        <f>SUM(B109:J109)</f>
        <v>163467.59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15052326.239999998</v>
      </c>
      <c r="L115" s="52"/>
    </row>
    <row r="116" spans="1:11" ht="18.75" customHeight="1">
      <c r="A116" s="26" t="s">
        <v>70</v>
      </c>
      <c r="B116" s="27">
        <v>187996.53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187996.53</v>
      </c>
    </row>
    <row r="117" spans="1:11" ht="18.75" customHeight="1">
      <c r="A117" s="26" t="s">
        <v>71</v>
      </c>
      <c r="B117" s="27">
        <v>1275595.65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5" ref="K117:K135">SUM(B117:J117)</f>
        <v>1275595.65</v>
      </c>
    </row>
    <row r="118" spans="1:11" ht="18.75" customHeight="1">
      <c r="A118" s="26" t="s">
        <v>72</v>
      </c>
      <c r="B118" s="38">
        <v>0</v>
      </c>
      <c r="C118" s="27">
        <f>+C107</f>
        <v>2184340.9000000004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2184340.9000000004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2401128.62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2401128.62</v>
      </c>
    </row>
    <row r="120" spans="1:11" ht="18.75" customHeight="1">
      <c r="A120" s="26" t="s">
        <v>119</v>
      </c>
      <c r="B120" s="38">
        <v>0</v>
      </c>
      <c r="C120" s="38">
        <v>0</v>
      </c>
      <c r="D120" s="27">
        <v>178868.02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178868.02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1327975.4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1327975.4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27">
        <v>13413.9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13413.9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345022.12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345022.12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712687.16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712687.16</v>
      </c>
    </row>
    <row r="125" spans="1:11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27">
        <v>91738.49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91738.49</v>
      </c>
    </row>
    <row r="126" spans="1:11" ht="18.75" customHeight="1">
      <c r="A126" s="26" t="s">
        <v>125</v>
      </c>
      <c r="B126" s="66">
        <v>0</v>
      </c>
      <c r="C126" s="66">
        <v>0</v>
      </c>
      <c r="D126" s="66">
        <v>0</v>
      </c>
      <c r="E126" s="66">
        <v>0</v>
      </c>
      <c r="F126" s="67">
        <v>730788.93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730788.93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837640.29</v>
      </c>
      <c r="H127" s="38">
        <v>0</v>
      </c>
      <c r="I127" s="38">
        <v>0</v>
      </c>
      <c r="J127" s="38">
        <v>0</v>
      </c>
      <c r="K127" s="39">
        <f t="shared" si="25"/>
        <v>837640.29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65750.38</v>
      </c>
      <c r="H128" s="38">
        <v>0</v>
      </c>
      <c r="I128" s="38">
        <v>0</v>
      </c>
      <c r="J128" s="38">
        <v>0</v>
      </c>
      <c r="K128" s="39">
        <f t="shared" si="25"/>
        <v>65750.38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378736.71</v>
      </c>
      <c r="H129" s="38">
        <v>0</v>
      </c>
      <c r="I129" s="38">
        <v>0</v>
      </c>
      <c r="J129" s="38">
        <v>0</v>
      </c>
      <c r="K129" s="39">
        <f t="shared" si="25"/>
        <v>378736.71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353026.85</v>
      </c>
      <c r="H130" s="38">
        <v>0</v>
      </c>
      <c r="I130" s="38">
        <v>0</v>
      </c>
      <c r="J130" s="38">
        <v>0</v>
      </c>
      <c r="K130" s="39">
        <f t="shared" si="25"/>
        <v>353026.85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1162204.95</v>
      </c>
      <c r="H131" s="38">
        <v>0</v>
      </c>
      <c r="I131" s="38">
        <v>0</v>
      </c>
      <c r="J131" s="38">
        <v>0</v>
      </c>
      <c r="K131" s="39">
        <f t="shared" si="25"/>
        <v>1162204.95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479773.24</v>
      </c>
      <c r="I132" s="38">
        <v>0</v>
      </c>
      <c r="J132" s="38">
        <v>0</v>
      </c>
      <c r="K132" s="39">
        <f t="shared" si="25"/>
        <v>479773.24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913152.19</v>
      </c>
      <c r="I133" s="38">
        <v>0</v>
      </c>
      <c r="J133" s="38">
        <v>0</v>
      </c>
      <c r="K133" s="39">
        <f t="shared" si="25"/>
        <v>913152.19</v>
      </c>
    </row>
    <row r="134" spans="1:11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484111.72</v>
      </c>
      <c r="J134" s="38"/>
      <c r="K134" s="39">
        <f t="shared" si="25"/>
        <v>484111.72</v>
      </c>
    </row>
    <row r="135" spans="1:11" ht="18.75" customHeight="1">
      <c r="A135" s="74" t="s">
        <v>134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928374.19</v>
      </c>
      <c r="K135" s="42">
        <f t="shared" si="25"/>
        <v>928374.19</v>
      </c>
    </row>
    <row r="136" spans="1:11" ht="18.75" customHeight="1">
      <c r="A136" s="72"/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2018-05-25T19:31:34Z</dcterms:modified>
  <cp:category/>
  <cp:version/>
  <cp:contentType/>
  <cp:contentStatus/>
</cp:coreProperties>
</file>