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<sst xmlns="http://schemas.openxmlformats.org/spreadsheetml/2006/main" count="139" uniqueCount="139">
  <si>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</si>
  <si>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</si>
  <si>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</si>
  <si>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</si>
  <si>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</si>
  <si>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</si>
  <si>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</si>
  <si>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</si>
  <si>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</si>
  <si>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</si>
  <si>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</si>
  <si>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</si>
  <si>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</si>
  <si>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</si>
  <si>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</si>
  <si>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</si>
  <si>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</si>
  <si>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</si>
  <si>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</si>
  <si>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</si>
  <si>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</si>
  <si>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</si>
  <si>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</si>
  <si>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</si>
  <si>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</si>
  <si>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</si>
  <si>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</si>
  <si>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</si>
  <si>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</si>
  <si>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</si>
  <si>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</si>
  <si>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</si>
  <si>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</si>
  <si>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</si>
  <si>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</si>
  <si>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</si>
  <si>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</si>
  <si>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</si>
  <si>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</si>
  <si>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</si>
  <si>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</si>
  <si>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</si>
  <si>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</si>
  <si>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</si>
  <si>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</si>
  <si>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</si>
  <si>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</si>
  <si>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</si>
  <si>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</si>
  <si>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</si>
  <si>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</si>
  <si>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</si>
  <si>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</si>
  <si>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</si>
  <si>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</si>
  <si>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</si>
  <si>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</si>
  <si>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</si>
  <si>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</si>
  <si>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</si>
  <si>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</si>
  <si>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</si>
  <si>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</si>
  <si>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</si>
  <si>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</si>
  <si>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</si>
  <si>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</si>
  <si>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</si>
  <si>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</si>
  <si>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</si>
  <si>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</si>
  <si>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</si>
  <si>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</si>
  <si>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</si>
  <si>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</si>
  <si>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</si>
  <si>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</si>
  <si>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</si>
  <si>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</si>
  <si>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</si>
  <si>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</si>
  <si>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</si>
  <si>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</si>
  <si>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</si>
  <si>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</si>
  <si>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</si>
  <si>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</si>
  <si>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</si>
  <si>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</si>
  <si>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</si>
  <si>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</si>
  <si>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</si>
  <si>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</si>
  <si>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</si>
  <si>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</si>
  <si>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</si>
  <si>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</si>
  <si>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</si>
  <si>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</si>
  <si>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</si>
  <si>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</si>
  <si>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</si>
  <si>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</si>
  <si>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</si>
  <si>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</si>
  <si>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</si>
  <si>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</si>
  <si>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</si>
  <si>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</si>
  <si>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</si>
  <si>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</si>
  <si>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</si>
  <si>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</si>
  <si>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</si>
  <si>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</si>
  <si>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</si>
  <si>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</si>
  <si>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</si>
  <si>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</si>
  <si>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</si>
  <si>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</si>
  <si>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</si>
  <si>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</si>
  <si>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</si>
  <si>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</si>
  <si>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</si>
  <si>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</si>
  <si>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</si>
  <si>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</si>
  <si>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</si>
  <si>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</si>
  <si>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</si>
  <si>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</si>
  <si>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</si>
  <si>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</si>
  <si>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</si>
  <si>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</si>
  <si>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</si>
  <si>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17/05/18 - VENCIMENTO 24/05/18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</si>
</sst>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598969</v>
      </c>
      <c r="C7" s="9">
        <f t="shared" si="0"/>
        <v>788060</v>
      </c>
      <c r="D7" s="9">
        <f t="shared" si="0"/>
        <v>779615</v>
      </c>
      <c r="E7" s="9">
        <f t="shared" si="0"/>
        <v>532301</v>
      </c>
      <c r="F7" s="9">
        <f t="shared" si="0"/>
        <v>727156</v>
      </c>
      <c r="G7" s="9">
        <f t="shared" si="0"/>
        <v>1221086</v>
      </c>
      <c r="H7" s="9">
        <f t="shared" si="0"/>
        <v>548970</v>
      </c>
      <c r="I7" s="9">
        <f t="shared" si="0"/>
        <v>125546</v>
      </c>
      <c r="J7" s="9">
        <f t="shared" si="0"/>
        <v>326340</v>
      </c>
      <c r="K7" s="9">
        <f t="shared" si="0"/>
        <v>5648043</v>
      </c>
      <c r="L7" s="50"/>
    </row>
    <row r="8" spans="1:11" ht="17.25" customHeight="1">
      <c r="A8" s="10" t="s">
        <v>96</v>
      </c>
      <c r="B8" s="11">
        <f>B9+B12+B16</f>
        <v>282830</v>
      </c>
      <c r="C8" s="11">
        <f aca="true" t="shared" si="1" ref="C8:J8">C9+C12+C16</f>
        <v>382041</v>
      </c>
      <c r="D8" s="11">
        <f t="shared" si="1"/>
        <v>351926</v>
      </c>
      <c r="E8" s="11">
        <f t="shared" si="1"/>
        <v>259695</v>
      </c>
      <c r="F8" s="11">
        <f t="shared" si="1"/>
        <v>338301</v>
      </c>
      <c r="G8" s="11">
        <f t="shared" si="1"/>
        <v>571184</v>
      </c>
      <c r="H8" s="11">
        <f t="shared" si="1"/>
        <v>285422</v>
      </c>
      <c r="I8" s="11">
        <f t="shared" si="1"/>
        <v>55172</v>
      </c>
      <c r="J8" s="11">
        <f t="shared" si="1"/>
        <v>146516</v>
      </c>
      <c r="K8" s="11">
        <f>SUM(B8:J8)</f>
        <v>2673087</v>
      </c>
    </row>
    <row r="9" spans="1:11" ht="17.25" customHeight="1">
      <c r="A9" s="15" t="s">
        <v>16</v>
      </c>
      <c r="B9" s="13">
        <f>+B10+B11</f>
        <v>31983</v>
      </c>
      <c r="C9" s="13">
        <f aca="true" t="shared" si="2" ref="C9:J9">+C10+C11</f>
        <v>46941</v>
      </c>
      <c r="D9" s="13">
        <f t="shared" si="2"/>
        <v>36682</v>
      </c>
      <c r="E9" s="13">
        <f t="shared" si="2"/>
        <v>29891</v>
      </c>
      <c r="F9" s="13">
        <f t="shared" si="2"/>
        <v>33095</v>
      </c>
      <c r="G9" s="13">
        <f t="shared" si="2"/>
        <v>44391</v>
      </c>
      <c r="H9" s="13">
        <f t="shared" si="2"/>
        <v>41015</v>
      </c>
      <c r="I9" s="13">
        <f t="shared" si="2"/>
        <v>7298</v>
      </c>
      <c r="J9" s="13">
        <f t="shared" si="2"/>
        <v>14389</v>
      </c>
      <c r="K9" s="11">
        <f>SUM(B9:J9)</f>
        <v>285685</v>
      </c>
    </row>
    <row r="10" spans="1:11" ht="17.25" customHeight="1">
      <c r="A10" s="29" t="s">
        <v>17</v>
      </c>
      <c r="B10" s="13">
        <v>31983</v>
      </c>
      <c r="C10" s="13">
        <v>46941</v>
      </c>
      <c r="D10" s="13">
        <v>36682</v>
      </c>
      <c r="E10" s="13">
        <v>29891</v>
      </c>
      <c r="F10" s="13">
        <v>33095</v>
      </c>
      <c r="G10" s="13">
        <v>44391</v>
      </c>
      <c r="H10" s="13">
        <v>41015</v>
      </c>
      <c r="I10" s="13">
        <v>7298</v>
      </c>
      <c r="J10" s="13">
        <v>14389</v>
      </c>
      <c r="K10" s="11">
        <f>SUM(B10:J10)</f>
        <v>285685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237556</v>
      </c>
      <c r="C12" s="17">
        <f t="shared" si="3"/>
        <v>316598</v>
      </c>
      <c r="D12" s="17">
        <f t="shared" si="3"/>
        <v>298680</v>
      </c>
      <c r="E12" s="17">
        <f t="shared" si="3"/>
        <v>217929</v>
      </c>
      <c r="F12" s="17">
        <f t="shared" si="3"/>
        <v>286194</v>
      </c>
      <c r="G12" s="17">
        <f t="shared" si="3"/>
        <v>493901</v>
      </c>
      <c r="H12" s="17">
        <f t="shared" si="3"/>
        <v>231363</v>
      </c>
      <c r="I12" s="17">
        <f t="shared" si="3"/>
        <v>44910</v>
      </c>
      <c r="J12" s="17">
        <f t="shared" si="3"/>
        <v>125032</v>
      </c>
      <c r="K12" s="11">
        <f aca="true" t="shared" si="4" ref="K12:K27">SUM(B12:J12)</f>
        <v>2252163</v>
      </c>
    </row>
    <row r="13" spans="1:13" ht="17.25" customHeight="1">
      <c r="A13" s="14" t="s">
        <v>19</v>
      </c>
      <c r="B13" s="13">
        <v>110599</v>
      </c>
      <c r="C13" s="13">
        <v>155156</v>
      </c>
      <c r="D13" s="13">
        <v>152596</v>
      </c>
      <c r="E13" s="13">
        <v>107019</v>
      </c>
      <c r="F13" s="13">
        <v>138905</v>
      </c>
      <c r="G13" s="13">
        <v>226526</v>
      </c>
      <c r="H13" s="13">
        <v>103334</v>
      </c>
      <c r="I13" s="13">
        <v>24040</v>
      </c>
      <c r="J13" s="13">
        <v>63942</v>
      </c>
      <c r="K13" s="11">
        <f t="shared" si="4"/>
        <v>1082117</v>
      </c>
      <c r="L13" s="50"/>
      <c r="M13" s="51"/>
    </row>
    <row r="14" spans="1:12" ht="17.25" customHeight="1">
      <c r="A14" s="14" t="s">
        <v>20</v>
      </c>
      <c r="B14" s="13">
        <v>113824</v>
      </c>
      <c r="C14" s="13">
        <v>141233</v>
      </c>
      <c r="D14" s="13">
        <v>132631</v>
      </c>
      <c r="E14" s="13">
        <v>98520</v>
      </c>
      <c r="F14" s="13">
        <v>133739</v>
      </c>
      <c r="G14" s="13">
        <v>245990</v>
      </c>
      <c r="H14" s="13">
        <v>108305</v>
      </c>
      <c r="I14" s="13">
        <v>17493</v>
      </c>
      <c r="J14" s="13">
        <v>56499</v>
      </c>
      <c r="K14" s="11">
        <f t="shared" si="4"/>
        <v>1048234</v>
      </c>
      <c r="L14" s="50"/>
    </row>
    <row r="15" spans="1:11" ht="17.25" customHeight="1">
      <c r="A15" s="14" t="s">
        <v>21</v>
      </c>
      <c r="B15" s="13">
        <v>13133</v>
      </c>
      <c r="C15" s="13">
        <v>20209</v>
      </c>
      <c r="D15" s="13">
        <v>13453</v>
      </c>
      <c r="E15" s="13">
        <v>12390</v>
      </c>
      <c r="F15" s="13">
        <v>13550</v>
      </c>
      <c r="G15" s="13">
        <v>21385</v>
      </c>
      <c r="H15" s="13">
        <v>19724</v>
      </c>
      <c r="I15" s="13">
        <v>3377</v>
      </c>
      <c r="J15" s="13">
        <v>4591</v>
      </c>
      <c r="K15" s="11">
        <f t="shared" si="4"/>
        <v>121812</v>
      </c>
    </row>
    <row r="16" spans="1:11" ht="17.25" customHeight="1">
      <c r="A16" s="15" t="s">
        <v>92</v>
      </c>
      <c r="B16" s="13">
        <f>B17+B18+B19</f>
        <v>13291</v>
      </c>
      <c r="C16" s="13">
        <f aca="true" t="shared" si="5" ref="C16:J16">C17+C18+C19</f>
        <v>18502</v>
      </c>
      <c r="D16" s="13">
        <f t="shared" si="5"/>
        <v>16564</v>
      </c>
      <c r="E16" s="13">
        <f t="shared" si="5"/>
        <v>11875</v>
      </c>
      <c r="F16" s="13">
        <f t="shared" si="5"/>
        <v>19012</v>
      </c>
      <c r="G16" s="13">
        <f t="shared" si="5"/>
        <v>32892</v>
      </c>
      <c r="H16" s="13">
        <f t="shared" si="5"/>
        <v>13044</v>
      </c>
      <c r="I16" s="13">
        <f t="shared" si="5"/>
        <v>2964</v>
      </c>
      <c r="J16" s="13">
        <f t="shared" si="5"/>
        <v>7095</v>
      </c>
      <c r="K16" s="11">
        <f t="shared" si="4"/>
        <v>135239</v>
      </c>
    </row>
    <row r="17" spans="1:11" ht="17.25" customHeight="1">
      <c r="A17" s="14" t="s">
        <v>93</v>
      </c>
      <c r="B17" s="13">
        <v>13153</v>
      </c>
      <c r="C17" s="13">
        <v>18317</v>
      </c>
      <c r="D17" s="13">
        <v>16395</v>
      </c>
      <c r="E17" s="13">
        <v>11765</v>
      </c>
      <c r="F17" s="13">
        <v>18830</v>
      </c>
      <c r="G17" s="13">
        <v>32508</v>
      </c>
      <c r="H17" s="13">
        <v>12911</v>
      </c>
      <c r="I17" s="13">
        <v>2931</v>
      </c>
      <c r="J17" s="13">
        <v>7030</v>
      </c>
      <c r="K17" s="11">
        <f t="shared" si="4"/>
        <v>133840</v>
      </c>
    </row>
    <row r="18" spans="1:11" ht="17.25" customHeight="1">
      <c r="A18" s="14" t="s">
        <v>94</v>
      </c>
      <c r="B18" s="13">
        <v>112</v>
      </c>
      <c r="C18" s="13">
        <v>156</v>
      </c>
      <c r="D18" s="13">
        <v>142</v>
      </c>
      <c r="E18" s="13">
        <v>99</v>
      </c>
      <c r="F18" s="13">
        <v>169</v>
      </c>
      <c r="G18" s="13">
        <v>343</v>
      </c>
      <c r="H18" s="13">
        <v>104</v>
      </c>
      <c r="I18" s="13">
        <v>31</v>
      </c>
      <c r="J18" s="13">
        <v>56</v>
      </c>
      <c r="K18" s="11">
        <f t="shared" si="4"/>
        <v>1212</v>
      </c>
    </row>
    <row r="19" spans="1:11" ht="17.25" customHeight="1">
      <c r="A19" s="14" t="s">
        <v>95</v>
      </c>
      <c r="B19" s="13">
        <v>26</v>
      </c>
      <c r="C19" s="13">
        <v>29</v>
      </c>
      <c r="D19" s="13">
        <v>27</v>
      </c>
      <c r="E19" s="13">
        <v>11</v>
      </c>
      <c r="F19" s="13">
        <v>13</v>
      </c>
      <c r="G19" s="13">
        <v>41</v>
      </c>
      <c r="H19" s="13">
        <v>29</v>
      </c>
      <c r="I19" s="13">
        <v>2</v>
      </c>
      <c r="J19" s="13">
        <v>9</v>
      </c>
      <c r="K19" s="11">
        <f t="shared" si="4"/>
        <v>187</v>
      </c>
    </row>
    <row r="20" spans="1:11" ht="17.25" customHeight="1">
      <c r="A20" s="16" t="s">
        <v>22</v>
      </c>
      <c r="B20" s="11">
        <f>+B21+B22+B23</f>
        <v>168648</v>
      </c>
      <c r="C20" s="11">
        <f aca="true" t="shared" si="6" ref="C20:J20">+C21+C22+C23</f>
        <v>194027</v>
      </c>
      <c r="D20" s="11">
        <f t="shared" si="6"/>
        <v>213308</v>
      </c>
      <c r="E20" s="11">
        <f t="shared" si="6"/>
        <v>136675</v>
      </c>
      <c r="F20" s="11">
        <f t="shared" si="6"/>
        <v>216622</v>
      </c>
      <c r="G20" s="11">
        <f t="shared" si="6"/>
        <v>407380</v>
      </c>
      <c r="H20" s="11">
        <f t="shared" si="6"/>
        <v>139449</v>
      </c>
      <c r="I20" s="11">
        <f t="shared" si="6"/>
        <v>34490</v>
      </c>
      <c r="J20" s="11">
        <f t="shared" si="6"/>
        <v>84110</v>
      </c>
      <c r="K20" s="11">
        <f t="shared" si="4"/>
        <v>1594709</v>
      </c>
    </row>
    <row r="21" spans="1:12" ht="17.25" customHeight="1">
      <c r="A21" s="12" t="s">
        <v>23</v>
      </c>
      <c r="B21" s="13">
        <v>87072</v>
      </c>
      <c r="C21" s="13">
        <v>109670</v>
      </c>
      <c r="D21" s="13">
        <v>123308</v>
      </c>
      <c r="E21" s="13">
        <v>76493</v>
      </c>
      <c r="F21" s="13">
        <v>118123</v>
      </c>
      <c r="G21" s="13">
        <v>206224</v>
      </c>
      <c r="H21" s="13">
        <v>75638</v>
      </c>
      <c r="I21" s="13">
        <v>20887</v>
      </c>
      <c r="J21" s="13">
        <v>47295</v>
      </c>
      <c r="K21" s="11">
        <f t="shared" si="4"/>
        <v>864710</v>
      </c>
      <c r="L21" s="50"/>
    </row>
    <row r="22" spans="1:12" ht="17.25" customHeight="1">
      <c r="A22" s="12" t="s">
        <v>24</v>
      </c>
      <c r="B22" s="13">
        <v>76079</v>
      </c>
      <c r="C22" s="13">
        <v>77509</v>
      </c>
      <c r="D22" s="13">
        <v>84430</v>
      </c>
      <c r="E22" s="13">
        <v>56146</v>
      </c>
      <c r="F22" s="13">
        <v>92559</v>
      </c>
      <c r="G22" s="13">
        <v>191198</v>
      </c>
      <c r="H22" s="13">
        <v>57428</v>
      </c>
      <c r="I22" s="13">
        <v>12313</v>
      </c>
      <c r="J22" s="13">
        <v>34865</v>
      </c>
      <c r="K22" s="11">
        <f t="shared" si="4"/>
        <v>682527</v>
      </c>
      <c r="L22" s="50"/>
    </row>
    <row r="23" spans="1:11" ht="17.25" customHeight="1">
      <c r="A23" s="12" t="s">
        <v>25</v>
      </c>
      <c r="B23" s="13">
        <v>5497</v>
      </c>
      <c r="C23" s="13">
        <v>6848</v>
      </c>
      <c r="D23" s="13">
        <v>5570</v>
      </c>
      <c r="E23" s="13">
        <v>4036</v>
      </c>
      <c r="F23" s="13">
        <v>5940</v>
      </c>
      <c r="G23" s="13">
        <v>9958</v>
      </c>
      <c r="H23" s="13">
        <v>6383</v>
      </c>
      <c r="I23" s="13">
        <v>1290</v>
      </c>
      <c r="J23" s="13">
        <v>1950</v>
      </c>
      <c r="K23" s="11">
        <f t="shared" si="4"/>
        <v>47472</v>
      </c>
    </row>
    <row r="24" spans="1:11" ht="17.25" customHeight="1">
      <c r="A24" s="16" t="s">
        <v>26</v>
      </c>
      <c r="B24" s="13">
        <f>+B25+B26</f>
        <v>147491</v>
      </c>
      <c r="C24" s="13">
        <f aca="true" t="shared" si="7" ref="C24:J24">+C25+C26</f>
        <v>211992</v>
      </c>
      <c r="D24" s="13">
        <f t="shared" si="7"/>
        <v>214381</v>
      </c>
      <c r="E24" s="13">
        <f t="shared" si="7"/>
        <v>135931</v>
      </c>
      <c r="F24" s="13">
        <f t="shared" si="7"/>
        <v>172233</v>
      </c>
      <c r="G24" s="13">
        <f t="shared" si="7"/>
        <v>242522</v>
      </c>
      <c r="H24" s="13">
        <f t="shared" si="7"/>
        <v>116972</v>
      </c>
      <c r="I24" s="13">
        <f t="shared" si="7"/>
        <v>35884</v>
      </c>
      <c r="J24" s="13">
        <f t="shared" si="7"/>
        <v>95714</v>
      </c>
      <c r="K24" s="11">
        <f t="shared" si="4"/>
        <v>1373120</v>
      </c>
    </row>
    <row r="25" spans="1:12" ht="17.25" customHeight="1">
      <c r="A25" s="12" t="s">
        <v>114</v>
      </c>
      <c r="B25" s="13">
        <v>68531</v>
      </c>
      <c r="C25" s="13">
        <v>107869</v>
      </c>
      <c r="D25" s="13">
        <v>114459</v>
      </c>
      <c r="E25" s="13">
        <v>73056</v>
      </c>
      <c r="F25" s="13">
        <v>85969</v>
      </c>
      <c r="G25" s="13">
        <v>117651</v>
      </c>
      <c r="H25" s="13">
        <v>59100</v>
      </c>
      <c r="I25" s="13">
        <v>21357</v>
      </c>
      <c r="J25" s="13">
        <v>48641</v>
      </c>
      <c r="K25" s="11">
        <f t="shared" si="4"/>
        <v>696633</v>
      </c>
      <c r="L25" s="50"/>
    </row>
    <row r="26" spans="1:12" ht="17.25" customHeight="1">
      <c r="A26" s="12" t="s">
        <v>115</v>
      </c>
      <c r="B26" s="13">
        <v>78960</v>
      </c>
      <c r="C26" s="13">
        <v>104123</v>
      </c>
      <c r="D26" s="13">
        <v>99922</v>
      </c>
      <c r="E26" s="13">
        <v>62875</v>
      </c>
      <c r="F26" s="13">
        <v>86264</v>
      </c>
      <c r="G26" s="13">
        <v>124871</v>
      </c>
      <c r="H26" s="13">
        <v>57872</v>
      </c>
      <c r="I26" s="13">
        <v>14527</v>
      </c>
      <c r="J26" s="13">
        <v>47073</v>
      </c>
      <c r="K26" s="11">
        <f t="shared" si="4"/>
        <v>676487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7127</v>
      </c>
      <c r="I27" s="11">
        <v>0</v>
      </c>
      <c r="J27" s="11">
        <v>0</v>
      </c>
      <c r="K27" s="11">
        <f t="shared" si="4"/>
        <v>7127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11385.15</v>
      </c>
      <c r="I35" s="19">
        <v>0</v>
      </c>
      <c r="J35" s="19">
        <v>0</v>
      </c>
      <c r="K35" s="23">
        <f>SUM(B35:J35)</f>
        <v>11385.15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1730952.15</v>
      </c>
      <c r="C47" s="22">
        <f aca="true" t="shared" si="12" ref="C47:H47">+C48+C57</f>
        <v>2547631.05</v>
      </c>
      <c r="D47" s="22">
        <f t="shared" si="12"/>
        <v>2835796.32</v>
      </c>
      <c r="E47" s="22">
        <f t="shared" si="12"/>
        <v>1654720.54</v>
      </c>
      <c r="F47" s="22">
        <f t="shared" si="12"/>
        <v>2220821.3000000003</v>
      </c>
      <c r="G47" s="22">
        <f t="shared" si="12"/>
        <v>3156490.42</v>
      </c>
      <c r="H47" s="22">
        <f t="shared" si="12"/>
        <v>1641047.86</v>
      </c>
      <c r="I47" s="22">
        <f>+I48+I57</f>
        <v>610390.6799999999</v>
      </c>
      <c r="J47" s="22">
        <f>+J48+J57</f>
        <v>1023000.33</v>
      </c>
      <c r="K47" s="22">
        <f>SUM(B47:J47)</f>
        <v>17420850.65</v>
      </c>
    </row>
    <row r="48" spans="1:11" ht="17.25" customHeight="1">
      <c r="A48" s="16" t="s">
        <v>107</v>
      </c>
      <c r="B48" s="23">
        <f>SUM(B49:B56)</f>
        <v>1714327.8699999999</v>
      </c>
      <c r="C48" s="23">
        <f aca="true" t="shared" si="13" ref="C48:J48">SUM(C49:C56)</f>
        <v>2523622.96</v>
      </c>
      <c r="D48" s="23">
        <f t="shared" si="13"/>
        <v>2811050.7199999997</v>
      </c>
      <c r="E48" s="23">
        <f t="shared" si="13"/>
        <v>1631871.02</v>
      </c>
      <c r="F48" s="23">
        <f t="shared" si="13"/>
        <v>2206746.31</v>
      </c>
      <c r="G48" s="23">
        <f t="shared" si="13"/>
        <v>3126938.48</v>
      </c>
      <c r="H48" s="23">
        <f t="shared" si="13"/>
        <v>1623198.01</v>
      </c>
      <c r="I48" s="23">
        <f t="shared" si="13"/>
        <v>610390.6799999999</v>
      </c>
      <c r="J48" s="23">
        <f t="shared" si="13"/>
        <v>1009237.01</v>
      </c>
      <c r="K48" s="23">
        <f aca="true" t="shared" si="14" ref="K48:K57">SUM(B48:J48)</f>
        <v>17257383.060000002</v>
      </c>
    </row>
    <row r="49" spans="1:11" ht="17.25" customHeight="1">
      <c r="A49" s="34" t="s">
        <v>43</v>
      </c>
      <c r="B49" s="23">
        <f aca="true" t="shared" si="15" ref="B49:H49">ROUND(B30*B7,2)</f>
        <v>1713111.24</v>
      </c>
      <c r="C49" s="23">
        <f t="shared" si="15"/>
        <v>2516117.97</v>
      </c>
      <c r="D49" s="23">
        <f t="shared" si="15"/>
        <v>2808563.04</v>
      </c>
      <c r="E49" s="23">
        <f t="shared" si="15"/>
        <v>1630863.8</v>
      </c>
      <c r="F49" s="23">
        <f t="shared" si="15"/>
        <v>2204882.42</v>
      </c>
      <c r="G49" s="23">
        <f t="shared" si="15"/>
        <v>3124270.64</v>
      </c>
      <c r="H49" s="23">
        <f t="shared" si="15"/>
        <v>1610623.08</v>
      </c>
      <c r="I49" s="23">
        <f>ROUND(I30*I7,2)</f>
        <v>609324.96</v>
      </c>
      <c r="J49" s="23">
        <f>ROUND(J30*J7,2)</f>
        <v>1007019.97</v>
      </c>
      <c r="K49" s="23">
        <f t="shared" si="14"/>
        <v>17224777.12</v>
      </c>
    </row>
    <row r="50" spans="1:11" ht="17.25" customHeight="1">
      <c r="A50" s="34" t="s">
        <v>44</v>
      </c>
      <c r="B50" s="19">
        <v>0</v>
      </c>
      <c r="C50" s="23">
        <f>ROUND(C31*C7,2)</f>
        <v>5592.76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5592.76</v>
      </c>
    </row>
    <row r="51" spans="1:11" ht="17.25" customHeight="1">
      <c r="A51" s="64" t="s">
        <v>103</v>
      </c>
      <c r="B51" s="65">
        <f aca="true" t="shared" si="16" ref="B51:H51">ROUND(B32*B7,2)</f>
        <v>-2875.05</v>
      </c>
      <c r="C51" s="65">
        <f t="shared" si="16"/>
        <v>-3861.49</v>
      </c>
      <c r="D51" s="65">
        <f t="shared" si="16"/>
        <v>-3898.08</v>
      </c>
      <c r="E51" s="65">
        <f t="shared" si="16"/>
        <v>-2438.18</v>
      </c>
      <c r="F51" s="65">
        <f t="shared" si="16"/>
        <v>-3417.63</v>
      </c>
      <c r="G51" s="65">
        <f t="shared" si="16"/>
        <v>-4762.24</v>
      </c>
      <c r="H51" s="65">
        <f t="shared" si="16"/>
        <v>-2525.26</v>
      </c>
      <c r="I51" s="19">
        <v>0</v>
      </c>
      <c r="J51" s="19">
        <v>0</v>
      </c>
      <c r="K51" s="65">
        <f>SUM(B51:J51)</f>
        <v>-23777.93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11385.15</v>
      </c>
      <c r="I53" s="31">
        <f>+I35</f>
        <v>0</v>
      </c>
      <c r="J53" s="31">
        <f>+J35</f>
        <v>0</v>
      </c>
      <c r="K53" s="23">
        <f t="shared" si="14"/>
        <v>11385.15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17849.85</v>
      </c>
      <c r="I57" s="19">
        <v>0</v>
      </c>
      <c r="J57" s="36">
        <v>13763.32</v>
      </c>
      <c r="K57" s="36">
        <f t="shared" si="14"/>
        <v>163467.59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-234759.65</v>
      </c>
      <c r="C61" s="35">
        <f t="shared" si="17"/>
        <v>-240248.99</v>
      </c>
      <c r="D61" s="35">
        <f t="shared" si="17"/>
        <v>-199496.41999999998</v>
      </c>
      <c r="E61" s="35">
        <f t="shared" si="17"/>
        <v>-246123.44</v>
      </c>
      <c r="F61" s="35">
        <f t="shared" si="17"/>
        <v>-92811.48</v>
      </c>
      <c r="G61" s="35">
        <f t="shared" si="17"/>
        <v>-329385.04000000004</v>
      </c>
      <c r="H61" s="35">
        <f t="shared" si="17"/>
        <v>-179379.05</v>
      </c>
      <c r="I61" s="35">
        <f t="shared" si="17"/>
        <v>-96618.62</v>
      </c>
      <c r="J61" s="35">
        <f t="shared" si="17"/>
        <v>-67933.62</v>
      </c>
      <c r="K61" s="35">
        <f>SUM(B61:J61)</f>
        <v>-1686756.31</v>
      </c>
    </row>
    <row r="62" spans="1:11" ht="18.75" customHeight="1">
      <c r="A62" s="16" t="s">
        <v>74</v>
      </c>
      <c r="B62" s="35">
        <f aca="true" t="shared" si="18" ref="B62:J62">B63+B64+B65+B66+B67+B68</f>
        <v>-186005.24</v>
      </c>
      <c r="C62" s="35">
        <f t="shared" si="18"/>
        <v>-195687.9</v>
      </c>
      <c r="D62" s="35">
        <f t="shared" si="18"/>
        <v>-173508.46</v>
      </c>
      <c r="E62" s="35">
        <f t="shared" si="18"/>
        <v>-228069.45</v>
      </c>
      <c r="F62" s="35">
        <f t="shared" si="18"/>
        <v>-221648.53</v>
      </c>
      <c r="G62" s="35">
        <f t="shared" si="18"/>
        <v>-251508.5</v>
      </c>
      <c r="H62" s="35">
        <f t="shared" si="18"/>
        <v>-164060</v>
      </c>
      <c r="I62" s="35">
        <f t="shared" si="18"/>
        <v>-29192</v>
      </c>
      <c r="J62" s="35">
        <f t="shared" si="18"/>
        <v>-57556</v>
      </c>
      <c r="K62" s="35">
        <f aca="true" t="shared" si="19" ref="K62:K91">SUM(B62:J62)</f>
        <v>-1507236.08</v>
      </c>
    </row>
    <row r="63" spans="1:11" ht="18.75" customHeight="1">
      <c r="A63" s="12" t="s">
        <v>75</v>
      </c>
      <c r="B63" s="35">
        <f>-ROUND(B9*$D$3,2)</f>
        <v>-127932</v>
      </c>
      <c r="C63" s="35">
        <f aca="true" t="shared" si="20" ref="C63:J63">-ROUND(C9*$D$3,2)</f>
        <v>-187764</v>
      </c>
      <c r="D63" s="35">
        <f t="shared" si="20"/>
        <v>-146728</v>
      </c>
      <c r="E63" s="35">
        <f t="shared" si="20"/>
        <v>-119564</v>
      </c>
      <c r="F63" s="35">
        <f t="shared" si="20"/>
        <v>-132380</v>
      </c>
      <c r="G63" s="35">
        <f t="shared" si="20"/>
        <v>-177564</v>
      </c>
      <c r="H63" s="35">
        <f t="shared" si="20"/>
        <v>-164060</v>
      </c>
      <c r="I63" s="35">
        <f t="shared" si="20"/>
        <v>-29192</v>
      </c>
      <c r="J63" s="35">
        <f t="shared" si="20"/>
        <v>-57556</v>
      </c>
      <c r="K63" s="35">
        <f t="shared" si="19"/>
        <v>-1142740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-356</v>
      </c>
      <c r="C65" s="35">
        <v>-324</v>
      </c>
      <c r="D65" s="35">
        <v>-332</v>
      </c>
      <c r="E65" s="35">
        <v>-776</v>
      </c>
      <c r="F65" s="35">
        <v>-232</v>
      </c>
      <c r="G65" s="35">
        <v>-256</v>
      </c>
      <c r="H65" s="19">
        <v>0</v>
      </c>
      <c r="I65" s="19">
        <v>0</v>
      </c>
      <c r="J65" s="19">
        <v>0</v>
      </c>
      <c r="K65" s="35">
        <f t="shared" si="19"/>
        <v>-2276</v>
      </c>
    </row>
    <row r="66" spans="1:11" ht="18.75" customHeight="1">
      <c r="A66" s="12" t="s">
        <v>104</v>
      </c>
      <c r="B66" s="35">
        <v>-4780</v>
      </c>
      <c r="C66" s="35">
        <v>-1812</v>
      </c>
      <c r="D66" s="35">
        <v>-1120</v>
      </c>
      <c r="E66" s="35">
        <v>-3296</v>
      </c>
      <c r="F66" s="35">
        <v>-1784</v>
      </c>
      <c r="G66" s="35">
        <v>-1400</v>
      </c>
      <c r="H66" s="19">
        <v>0</v>
      </c>
      <c r="I66" s="19">
        <v>0</v>
      </c>
      <c r="J66" s="19">
        <v>0</v>
      </c>
      <c r="K66" s="35">
        <f t="shared" si="19"/>
        <v>-14192</v>
      </c>
    </row>
    <row r="67" spans="1:11" ht="18.75" customHeight="1">
      <c r="A67" s="12" t="s">
        <v>52</v>
      </c>
      <c r="B67" s="35">
        <v>-52937.24</v>
      </c>
      <c r="C67" s="35">
        <v>-5787.9</v>
      </c>
      <c r="D67" s="35">
        <v>-25328.46</v>
      </c>
      <c r="E67" s="35">
        <v>-104433.45</v>
      </c>
      <c r="F67" s="35">
        <v>-87252.53</v>
      </c>
      <c r="G67" s="35">
        <v>-72288.5</v>
      </c>
      <c r="H67" s="19">
        <v>0</v>
      </c>
      <c r="I67" s="19">
        <v>0</v>
      </c>
      <c r="J67" s="19">
        <v>0</v>
      </c>
      <c r="K67" s="35">
        <f t="shared" si="19"/>
        <v>-348028.07999999996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-48754.409999999996</v>
      </c>
      <c r="C69" s="65">
        <f>SUM(C70:C103)</f>
        <v>-44561.090000000004</v>
      </c>
      <c r="D69" s="65">
        <f>SUM(D70:D103)</f>
        <v>-25987.960000000003</v>
      </c>
      <c r="E69" s="65">
        <f aca="true" t="shared" si="21" ref="E69:J69">SUM(E70:E103)</f>
        <v>-18053.99</v>
      </c>
      <c r="F69" s="65">
        <f t="shared" si="21"/>
        <v>128837.05</v>
      </c>
      <c r="G69" s="65">
        <f t="shared" si="21"/>
        <v>-77876.54000000001</v>
      </c>
      <c r="H69" s="65">
        <f t="shared" si="21"/>
        <v>-15319.05</v>
      </c>
      <c r="I69" s="65">
        <f t="shared" si="21"/>
        <v>-67426.62</v>
      </c>
      <c r="J69" s="65">
        <f t="shared" si="21"/>
        <v>-10377.62</v>
      </c>
      <c r="K69" s="65">
        <f t="shared" si="19"/>
        <v>-179520.23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35">
        <v>-30000</v>
      </c>
      <c r="C78" s="35">
        <v>-20000</v>
      </c>
      <c r="D78" s="19">
        <v>0</v>
      </c>
      <c r="E78" s="35">
        <v>-3000</v>
      </c>
      <c r="F78" s="35">
        <v>-6000</v>
      </c>
      <c r="G78" s="35">
        <v>-36000</v>
      </c>
      <c r="H78" s="19">
        <v>0</v>
      </c>
      <c r="I78" s="19">
        <v>0</v>
      </c>
      <c r="J78" s="19">
        <v>0</v>
      </c>
      <c r="K78" s="35">
        <f t="shared" si="19"/>
        <v>-95000</v>
      </c>
    </row>
    <row r="79" spans="1:11" ht="18.75" customHeight="1">
      <c r="A79" s="12" t="s">
        <v>63</v>
      </c>
      <c r="B79" s="35">
        <v>-3243.46</v>
      </c>
      <c r="C79" s="35">
        <v>-2456.27</v>
      </c>
      <c r="D79" s="19">
        <v>0</v>
      </c>
      <c r="E79" s="35">
        <v>-89.23</v>
      </c>
      <c r="F79" s="35">
        <v>-591.82</v>
      </c>
      <c r="G79" s="35">
        <v>-4126.81</v>
      </c>
      <c r="H79" s="19">
        <v>0</v>
      </c>
      <c r="I79" s="19">
        <v>0</v>
      </c>
      <c r="J79" s="19">
        <v>0</v>
      </c>
      <c r="K79" s="35">
        <f t="shared" si="19"/>
        <v>-10507.59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35">
        <v>157000</v>
      </c>
      <c r="G82" s="19">
        <v>0</v>
      </c>
      <c r="H82" s="19">
        <v>0</v>
      </c>
      <c r="I82" s="19">
        <v>0</v>
      </c>
      <c r="J82" s="19">
        <v>0</v>
      </c>
      <c r="K82" s="35">
        <f t="shared" si="19"/>
        <v>157000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35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35">
        <v>-5000</v>
      </c>
      <c r="E86" s="19">
        <v>0</v>
      </c>
      <c r="F86" s="19">
        <v>0</v>
      </c>
      <c r="G86" s="35">
        <v>-5500</v>
      </c>
      <c r="H86" s="19">
        <v>0</v>
      </c>
      <c r="I86" s="19">
        <v>0</v>
      </c>
      <c r="J86" s="19">
        <v>0</v>
      </c>
      <c r="K86" s="35">
        <f t="shared" si="19"/>
        <v>-10500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1496192.5</v>
      </c>
      <c r="C107" s="24">
        <f t="shared" si="22"/>
        <v>2307382.06</v>
      </c>
      <c r="D107" s="24">
        <f t="shared" si="22"/>
        <v>2636299.9</v>
      </c>
      <c r="E107" s="24">
        <f t="shared" si="22"/>
        <v>1408597.1</v>
      </c>
      <c r="F107" s="24">
        <f t="shared" si="22"/>
        <v>2128009.8200000003</v>
      </c>
      <c r="G107" s="24">
        <f t="shared" si="22"/>
        <v>2827105.38</v>
      </c>
      <c r="H107" s="24">
        <f t="shared" si="22"/>
        <v>1461668.81</v>
      </c>
      <c r="I107" s="24">
        <f>+I108+I109</f>
        <v>513772.05999999994</v>
      </c>
      <c r="J107" s="24">
        <f>+J108+J109</f>
        <v>955066.71</v>
      </c>
      <c r="K107" s="46">
        <f>SUM(B107:J107)</f>
        <v>15734094.340000004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1479568.22</v>
      </c>
      <c r="C108" s="24">
        <f t="shared" si="23"/>
        <v>2283373.97</v>
      </c>
      <c r="D108" s="24">
        <f t="shared" si="23"/>
        <v>2611554.3</v>
      </c>
      <c r="E108" s="24">
        <f t="shared" si="23"/>
        <v>1385747.58</v>
      </c>
      <c r="F108" s="24">
        <f t="shared" si="23"/>
        <v>2113934.83</v>
      </c>
      <c r="G108" s="24">
        <f t="shared" si="23"/>
        <v>2797553.44</v>
      </c>
      <c r="H108" s="24">
        <f t="shared" si="23"/>
        <v>1443818.96</v>
      </c>
      <c r="I108" s="24">
        <f t="shared" si="23"/>
        <v>513772.05999999994</v>
      </c>
      <c r="J108" s="24">
        <f t="shared" si="23"/>
        <v>941303.39</v>
      </c>
      <c r="K108" s="46">
        <f>SUM(B108:J108)</f>
        <v>15570626.750000002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17849.85</v>
      </c>
      <c r="I109" s="19">
        <f t="shared" si="24"/>
        <v>0</v>
      </c>
      <c r="J109" s="24">
        <f t="shared" si="24"/>
        <v>13763.32</v>
      </c>
      <c r="K109" s="46">
        <f>SUM(B109:J109)</f>
        <v>163467.59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15734094.36</v>
      </c>
      <c r="L115" s="52"/>
    </row>
    <row r="116" spans="1:11" ht="18.75" customHeight="1">
      <c r="A116" s="26" t="s">
        <v>70</v>
      </c>
      <c r="B116" s="27">
        <v>196759.29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196759.29</v>
      </c>
    </row>
    <row r="117" spans="1:11" ht="18.75" customHeight="1">
      <c r="A117" s="26" t="s">
        <v>71</v>
      </c>
      <c r="B117" s="27">
        <v>1299433.2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1299433.2</v>
      </c>
    </row>
    <row r="118" spans="1:11" ht="18.75" customHeight="1">
      <c r="A118" s="26" t="s">
        <v>72</v>
      </c>
      <c r="B118" s="38">
        <v>0</v>
      </c>
      <c r="C118" s="27">
        <f>+C107</f>
        <v>2307382.06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2307382.06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2453490.65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2453490.65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182809.25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182809.25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1394511.12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1394511.12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14085.98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14085.98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382543.05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382543.05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873477.87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873477.87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96809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96809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775179.9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775179.9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808270.3</v>
      </c>
      <c r="H127" s="38">
        <v>0</v>
      </c>
      <c r="I127" s="38">
        <v>0</v>
      </c>
      <c r="J127" s="38">
        <v>0</v>
      </c>
      <c r="K127" s="39">
        <f t="shared" si="25"/>
        <v>808270.3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66348.27</v>
      </c>
      <c r="H128" s="38">
        <v>0</v>
      </c>
      <c r="I128" s="38">
        <v>0</v>
      </c>
      <c r="J128" s="38">
        <v>0</v>
      </c>
      <c r="K128" s="39">
        <f t="shared" si="25"/>
        <v>66348.27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403656.82</v>
      </c>
      <c r="H129" s="38">
        <v>0</v>
      </c>
      <c r="I129" s="38">
        <v>0</v>
      </c>
      <c r="J129" s="38">
        <v>0</v>
      </c>
      <c r="K129" s="39">
        <f t="shared" si="25"/>
        <v>403656.82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405187.53</v>
      </c>
      <c r="H130" s="38">
        <v>0</v>
      </c>
      <c r="I130" s="38">
        <v>0</v>
      </c>
      <c r="J130" s="38">
        <v>0</v>
      </c>
      <c r="K130" s="39">
        <f t="shared" si="25"/>
        <v>405187.53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1143642.47</v>
      </c>
      <c r="H131" s="38">
        <v>0</v>
      </c>
      <c r="I131" s="38">
        <v>0</v>
      </c>
      <c r="J131" s="38">
        <v>0</v>
      </c>
      <c r="K131" s="39">
        <f t="shared" si="25"/>
        <v>1143642.47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524540.2</v>
      </c>
      <c r="I132" s="38">
        <v>0</v>
      </c>
      <c r="J132" s="38">
        <v>0</v>
      </c>
      <c r="K132" s="39">
        <f t="shared" si="25"/>
        <v>524540.2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937128.63</v>
      </c>
      <c r="I133" s="38">
        <v>0</v>
      </c>
      <c r="J133" s="38">
        <v>0</v>
      </c>
      <c r="K133" s="39">
        <f t="shared" si="25"/>
        <v>937128.63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513772.06</v>
      </c>
      <c r="J134" s="38"/>
      <c r="K134" s="39">
        <f t="shared" si="25"/>
        <v>513772.06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955066.71</v>
      </c>
      <c r="K135" s="42">
        <f t="shared" si="25"/>
        <v>955066.71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2018-05-24T12:01:18Z</dcterms:modified>
  <cp:category/>
  <cp:version/>
  <cp:contentType/>
  <cp:contentStatus/>
</cp:coreProperties>
</file>