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<sst xmlns="http://schemas.openxmlformats.org/spreadsheetml/2006/main" count="139" uniqueCount="139">
  <si>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</si>
  <si>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</si>
  <si>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</si>
  <si>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</si>
  <si>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</si>
  <si>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</si>
  <si>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</si>
  <si>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</si>
  <si>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</si>
  <si>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</si>
  <si>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</si>
  <si>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</si>
  <si>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</si>
  <si>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</si>
  <si>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</si>
  <si>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</si>
  <si>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</si>
  <si>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</si>
  <si>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</si>
  <si>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</si>
  <si>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</si>
  <si>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</si>
  <si>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</si>
  <si>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</si>
  <si>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</si>
  <si>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</si>
  <si>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</si>
  <si>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</si>
  <si>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</si>
  <si>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</si>
  <si>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</si>
  <si>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</si>
  <si>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</si>
  <si>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</si>
  <si>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</si>
  <si>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</si>
  <si>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</si>
  <si>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</si>
  <si>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</si>
  <si>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</si>
  <si>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</si>
  <si>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</si>
  <si>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</si>
  <si>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</si>
  <si>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</si>
  <si>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</si>
  <si>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</si>
  <si>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</si>
  <si>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</si>
  <si>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</si>
  <si>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</si>
  <si>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</si>
  <si>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</si>
  <si>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</si>
  <si>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</si>
  <si>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</si>
  <si>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</si>
  <si>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</si>
  <si>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</si>
  <si>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</si>
  <si>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</si>
  <si>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</si>
  <si>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</si>
  <si>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</si>
  <si>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</si>
  <si>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</si>
  <si>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</si>
  <si>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</si>
  <si>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</si>
  <si>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</si>
  <si>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</si>
  <si>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</si>
  <si>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</si>
  <si>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</si>
  <si>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</si>
  <si>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</si>
  <si>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</si>
  <si>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</si>
  <si>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</si>
  <si>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</si>
  <si>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</si>
  <si>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</si>
  <si>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</si>
  <si>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</si>
  <si>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</si>
  <si>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</si>
  <si>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</si>
  <si>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</si>
  <si>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</si>
  <si>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</si>
  <si>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</si>
  <si>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</si>
  <si>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</si>
  <si>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</si>
  <si>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</si>
  <si>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</si>
  <si>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</si>
  <si>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</si>
  <si>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</si>
  <si>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</si>
  <si>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</si>
  <si>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</si>
  <si>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</si>
  <si>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</si>
  <si>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</si>
  <si>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</si>
  <si>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</si>
  <si>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</si>
  <si>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</si>
  <si>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</si>
  <si>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</si>
  <si>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</si>
  <si>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</si>
  <si>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</si>
  <si>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</si>
  <si>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</si>
  <si>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</si>
  <si>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</si>
  <si>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</si>
  <si>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</si>
  <si>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</si>
  <si>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</si>
  <si>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</si>
  <si>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</si>
  <si>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</si>
  <si>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</si>
  <si>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</si>
  <si>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</si>
  <si>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</si>
  <si>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</si>
  <si>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</si>
  <si>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</si>
  <si>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</si>
  <si>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</si>
  <si>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</si>
  <si>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</si>
  <si>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</si>
  <si>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</si>
  <si>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16/05/18 - VENCIMENTO 23/05/18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</si>
</sst>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603915</v>
      </c>
      <c r="C7" s="9">
        <f t="shared" si="0"/>
        <v>798234</v>
      </c>
      <c r="D7" s="9">
        <f t="shared" si="0"/>
        <v>788876</v>
      </c>
      <c r="E7" s="9">
        <f t="shared" si="0"/>
        <v>536708</v>
      </c>
      <c r="F7" s="9">
        <f t="shared" si="0"/>
        <v>733777</v>
      </c>
      <c r="G7" s="9">
        <f t="shared" si="0"/>
        <v>1227902</v>
      </c>
      <c r="H7" s="9">
        <f t="shared" si="0"/>
        <v>554476</v>
      </c>
      <c r="I7" s="9">
        <f t="shared" si="0"/>
        <v>128422</v>
      </c>
      <c r="J7" s="9">
        <f t="shared" si="0"/>
        <v>325236</v>
      </c>
      <c r="K7" s="9">
        <f t="shared" si="0"/>
        <v>5697546</v>
      </c>
      <c r="L7" s="50"/>
    </row>
    <row r="8" spans="1:11" ht="17.25" customHeight="1">
      <c r="A8" s="10" t="s">
        <v>96</v>
      </c>
      <c r="B8" s="11">
        <f>B9+B12+B16</f>
        <v>284402</v>
      </c>
      <c r="C8" s="11">
        <f aca="true" t="shared" si="1" ref="C8:J8">C9+C12+C16</f>
        <v>386471</v>
      </c>
      <c r="D8" s="11">
        <f t="shared" si="1"/>
        <v>355396</v>
      </c>
      <c r="E8" s="11">
        <f t="shared" si="1"/>
        <v>261541</v>
      </c>
      <c r="F8" s="11">
        <f t="shared" si="1"/>
        <v>340739</v>
      </c>
      <c r="G8" s="11">
        <f t="shared" si="1"/>
        <v>573696</v>
      </c>
      <c r="H8" s="11">
        <f t="shared" si="1"/>
        <v>286491</v>
      </c>
      <c r="I8" s="11">
        <f t="shared" si="1"/>
        <v>56547</v>
      </c>
      <c r="J8" s="11">
        <f t="shared" si="1"/>
        <v>146361</v>
      </c>
      <c r="K8" s="11">
        <f>SUM(B8:J8)</f>
        <v>2691644</v>
      </c>
    </row>
    <row r="9" spans="1:11" ht="17.25" customHeight="1">
      <c r="A9" s="15" t="s">
        <v>16</v>
      </c>
      <c r="B9" s="13">
        <f>+B10+B11</f>
        <v>32705</v>
      </c>
      <c r="C9" s="13">
        <f aca="true" t="shared" si="2" ref="C9:J9">+C10+C11</f>
        <v>47641</v>
      </c>
      <c r="D9" s="13">
        <f t="shared" si="2"/>
        <v>37425</v>
      </c>
      <c r="E9" s="13">
        <f t="shared" si="2"/>
        <v>29962</v>
      </c>
      <c r="F9" s="13">
        <f t="shared" si="2"/>
        <v>33526</v>
      </c>
      <c r="G9" s="13">
        <f t="shared" si="2"/>
        <v>44789</v>
      </c>
      <c r="H9" s="13">
        <f t="shared" si="2"/>
        <v>41118</v>
      </c>
      <c r="I9" s="13">
        <f t="shared" si="2"/>
        <v>7797</v>
      </c>
      <c r="J9" s="13">
        <f t="shared" si="2"/>
        <v>14789</v>
      </c>
      <c r="K9" s="11">
        <f>SUM(B9:J9)</f>
        <v>289752</v>
      </c>
    </row>
    <row r="10" spans="1:11" ht="17.25" customHeight="1">
      <c r="A10" s="29" t="s">
        <v>17</v>
      </c>
      <c r="B10" s="13">
        <v>32705</v>
      </c>
      <c r="C10" s="13">
        <v>47641</v>
      </c>
      <c r="D10" s="13">
        <v>37425</v>
      </c>
      <c r="E10" s="13">
        <v>29962</v>
      </c>
      <c r="F10" s="13">
        <v>33526</v>
      </c>
      <c r="G10" s="13">
        <v>44789</v>
      </c>
      <c r="H10" s="13">
        <v>41118</v>
      </c>
      <c r="I10" s="13">
        <v>7797</v>
      </c>
      <c r="J10" s="13">
        <v>14789</v>
      </c>
      <c r="K10" s="11">
        <f>SUM(B10:J10)</f>
        <v>289752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238431</v>
      </c>
      <c r="C12" s="17">
        <f t="shared" si="3"/>
        <v>320163</v>
      </c>
      <c r="D12" s="17">
        <f t="shared" si="3"/>
        <v>301215</v>
      </c>
      <c r="E12" s="17">
        <f t="shared" si="3"/>
        <v>219683</v>
      </c>
      <c r="F12" s="17">
        <f t="shared" si="3"/>
        <v>287806</v>
      </c>
      <c r="G12" s="17">
        <f t="shared" si="3"/>
        <v>495537</v>
      </c>
      <c r="H12" s="17">
        <f t="shared" si="3"/>
        <v>232325</v>
      </c>
      <c r="I12" s="17">
        <f t="shared" si="3"/>
        <v>45766</v>
      </c>
      <c r="J12" s="17">
        <f t="shared" si="3"/>
        <v>124454</v>
      </c>
      <c r="K12" s="11">
        <f aca="true" t="shared" si="4" ref="K12:K27">SUM(B12:J12)</f>
        <v>2265380</v>
      </c>
    </row>
    <row r="13" spans="1:13" ht="17.25" customHeight="1">
      <c r="A13" s="14" t="s">
        <v>19</v>
      </c>
      <c r="B13" s="13">
        <v>110220</v>
      </c>
      <c r="C13" s="13">
        <v>156045</v>
      </c>
      <c r="D13" s="13">
        <v>153820</v>
      </c>
      <c r="E13" s="13">
        <v>107242</v>
      </c>
      <c r="F13" s="13">
        <v>138986</v>
      </c>
      <c r="G13" s="13">
        <v>226386</v>
      </c>
      <c r="H13" s="13">
        <v>102806</v>
      </c>
      <c r="I13" s="13">
        <v>24208</v>
      </c>
      <c r="J13" s="13">
        <v>63064</v>
      </c>
      <c r="K13" s="11">
        <f t="shared" si="4"/>
        <v>1082777</v>
      </c>
      <c r="L13" s="50"/>
      <c r="M13" s="51"/>
    </row>
    <row r="14" spans="1:12" ht="17.25" customHeight="1">
      <c r="A14" s="14" t="s">
        <v>20</v>
      </c>
      <c r="B14" s="13">
        <v>115016</v>
      </c>
      <c r="C14" s="13">
        <v>143065</v>
      </c>
      <c r="D14" s="13">
        <v>133797</v>
      </c>
      <c r="E14" s="13">
        <v>100050</v>
      </c>
      <c r="F14" s="13">
        <v>135095</v>
      </c>
      <c r="G14" s="13">
        <v>247924</v>
      </c>
      <c r="H14" s="13">
        <v>109004</v>
      </c>
      <c r="I14" s="13">
        <v>18169</v>
      </c>
      <c r="J14" s="13">
        <v>56781</v>
      </c>
      <c r="K14" s="11">
        <f t="shared" si="4"/>
        <v>1058901</v>
      </c>
      <c r="L14" s="50"/>
    </row>
    <row r="15" spans="1:11" ht="17.25" customHeight="1">
      <c r="A15" s="14" t="s">
        <v>21</v>
      </c>
      <c r="B15" s="13">
        <v>13195</v>
      </c>
      <c r="C15" s="13">
        <v>21053</v>
      </c>
      <c r="D15" s="13">
        <v>13598</v>
      </c>
      <c r="E15" s="13">
        <v>12391</v>
      </c>
      <c r="F15" s="13">
        <v>13725</v>
      </c>
      <c r="G15" s="13">
        <v>21227</v>
      </c>
      <c r="H15" s="13">
        <v>20515</v>
      </c>
      <c r="I15" s="13">
        <v>3389</v>
      </c>
      <c r="J15" s="13">
        <v>4609</v>
      </c>
      <c r="K15" s="11">
        <f t="shared" si="4"/>
        <v>123702</v>
      </c>
    </row>
    <row r="16" spans="1:11" ht="17.25" customHeight="1">
      <c r="A16" s="15" t="s">
        <v>92</v>
      </c>
      <c r="B16" s="13">
        <f>B17+B18+B19</f>
        <v>13266</v>
      </c>
      <c r="C16" s="13">
        <f aca="true" t="shared" si="5" ref="C16:J16">C17+C18+C19</f>
        <v>18667</v>
      </c>
      <c r="D16" s="13">
        <f t="shared" si="5"/>
        <v>16756</v>
      </c>
      <c r="E16" s="13">
        <f t="shared" si="5"/>
        <v>11896</v>
      </c>
      <c r="F16" s="13">
        <f t="shared" si="5"/>
        <v>19407</v>
      </c>
      <c r="G16" s="13">
        <f t="shared" si="5"/>
        <v>33370</v>
      </c>
      <c r="H16" s="13">
        <f t="shared" si="5"/>
        <v>13048</v>
      </c>
      <c r="I16" s="13">
        <f t="shared" si="5"/>
        <v>2984</v>
      </c>
      <c r="J16" s="13">
        <f t="shared" si="5"/>
        <v>7118</v>
      </c>
      <c r="K16" s="11">
        <f t="shared" si="4"/>
        <v>136512</v>
      </c>
    </row>
    <row r="17" spans="1:11" ht="17.25" customHeight="1">
      <c r="A17" s="14" t="s">
        <v>93</v>
      </c>
      <c r="B17" s="13">
        <v>13131</v>
      </c>
      <c r="C17" s="13">
        <v>18475</v>
      </c>
      <c r="D17" s="13">
        <v>16593</v>
      </c>
      <c r="E17" s="13">
        <v>11789</v>
      </c>
      <c r="F17" s="13">
        <v>19211</v>
      </c>
      <c r="G17" s="13">
        <v>32973</v>
      </c>
      <c r="H17" s="13">
        <v>12915</v>
      </c>
      <c r="I17" s="13">
        <v>2956</v>
      </c>
      <c r="J17" s="13">
        <v>7060</v>
      </c>
      <c r="K17" s="11">
        <f t="shared" si="4"/>
        <v>135103</v>
      </c>
    </row>
    <row r="18" spans="1:11" ht="17.25" customHeight="1">
      <c r="A18" s="14" t="s">
        <v>94</v>
      </c>
      <c r="B18" s="13">
        <v>103</v>
      </c>
      <c r="C18" s="13">
        <v>178</v>
      </c>
      <c r="D18" s="13">
        <v>141</v>
      </c>
      <c r="E18" s="13">
        <v>96</v>
      </c>
      <c r="F18" s="13">
        <v>180</v>
      </c>
      <c r="G18" s="13">
        <v>361</v>
      </c>
      <c r="H18" s="13">
        <v>102</v>
      </c>
      <c r="I18" s="13">
        <v>27</v>
      </c>
      <c r="J18" s="13">
        <v>52</v>
      </c>
      <c r="K18" s="11">
        <f t="shared" si="4"/>
        <v>1240</v>
      </c>
    </row>
    <row r="19" spans="1:11" ht="17.25" customHeight="1">
      <c r="A19" s="14" t="s">
        <v>95</v>
      </c>
      <c r="B19" s="13">
        <v>32</v>
      </c>
      <c r="C19" s="13">
        <v>14</v>
      </c>
      <c r="D19" s="13">
        <v>22</v>
      </c>
      <c r="E19" s="13">
        <v>11</v>
      </c>
      <c r="F19" s="13">
        <v>16</v>
      </c>
      <c r="G19" s="13">
        <v>36</v>
      </c>
      <c r="H19" s="13">
        <v>31</v>
      </c>
      <c r="I19" s="13">
        <v>1</v>
      </c>
      <c r="J19" s="13">
        <v>6</v>
      </c>
      <c r="K19" s="11">
        <f t="shared" si="4"/>
        <v>169</v>
      </c>
    </row>
    <row r="20" spans="1:11" ht="17.25" customHeight="1">
      <c r="A20" s="16" t="s">
        <v>22</v>
      </c>
      <c r="B20" s="11">
        <f>+B21+B22+B23</f>
        <v>169786</v>
      </c>
      <c r="C20" s="11">
        <f aca="true" t="shared" si="6" ref="C20:J20">+C21+C22+C23</f>
        <v>196505</v>
      </c>
      <c r="D20" s="11">
        <f t="shared" si="6"/>
        <v>214550</v>
      </c>
      <c r="E20" s="11">
        <f t="shared" si="6"/>
        <v>136884</v>
      </c>
      <c r="F20" s="11">
        <f t="shared" si="6"/>
        <v>217768</v>
      </c>
      <c r="G20" s="11">
        <f t="shared" si="6"/>
        <v>407508</v>
      </c>
      <c r="H20" s="11">
        <f t="shared" si="6"/>
        <v>140886</v>
      </c>
      <c r="I20" s="11">
        <f t="shared" si="6"/>
        <v>35131</v>
      </c>
      <c r="J20" s="11">
        <f t="shared" si="6"/>
        <v>82864</v>
      </c>
      <c r="K20" s="11">
        <f t="shared" si="4"/>
        <v>1601882</v>
      </c>
    </row>
    <row r="21" spans="1:12" ht="17.25" customHeight="1">
      <c r="A21" s="12" t="s">
        <v>23</v>
      </c>
      <c r="B21" s="13">
        <v>87237</v>
      </c>
      <c r="C21" s="13">
        <v>110444</v>
      </c>
      <c r="D21" s="13">
        <v>123482</v>
      </c>
      <c r="E21" s="13">
        <v>75915</v>
      </c>
      <c r="F21" s="13">
        <v>118216</v>
      </c>
      <c r="G21" s="13">
        <v>205767</v>
      </c>
      <c r="H21" s="13">
        <v>75854</v>
      </c>
      <c r="I21" s="13">
        <v>21106</v>
      </c>
      <c r="J21" s="13">
        <v>46385</v>
      </c>
      <c r="K21" s="11">
        <f t="shared" si="4"/>
        <v>864406</v>
      </c>
      <c r="L21" s="50"/>
    </row>
    <row r="22" spans="1:12" ht="17.25" customHeight="1">
      <c r="A22" s="12" t="s">
        <v>24</v>
      </c>
      <c r="B22" s="13">
        <v>76948</v>
      </c>
      <c r="C22" s="13">
        <v>78900</v>
      </c>
      <c r="D22" s="13">
        <v>85368</v>
      </c>
      <c r="E22" s="13">
        <v>56955</v>
      </c>
      <c r="F22" s="13">
        <v>93621</v>
      </c>
      <c r="G22" s="13">
        <v>192097</v>
      </c>
      <c r="H22" s="13">
        <v>58239</v>
      </c>
      <c r="I22" s="13">
        <v>12682</v>
      </c>
      <c r="J22" s="13">
        <v>34483</v>
      </c>
      <c r="K22" s="11">
        <f t="shared" si="4"/>
        <v>689293</v>
      </c>
      <c r="L22" s="50"/>
    </row>
    <row r="23" spans="1:11" ht="17.25" customHeight="1">
      <c r="A23" s="12" t="s">
        <v>25</v>
      </c>
      <c r="B23" s="13">
        <v>5601</v>
      </c>
      <c r="C23" s="13">
        <v>7161</v>
      </c>
      <c r="D23" s="13">
        <v>5700</v>
      </c>
      <c r="E23" s="13">
        <v>4014</v>
      </c>
      <c r="F23" s="13">
        <v>5931</v>
      </c>
      <c r="G23" s="13">
        <v>9644</v>
      </c>
      <c r="H23" s="13">
        <v>6793</v>
      </c>
      <c r="I23" s="13">
        <v>1343</v>
      </c>
      <c r="J23" s="13">
        <v>1996</v>
      </c>
      <c r="K23" s="11">
        <f t="shared" si="4"/>
        <v>48183</v>
      </c>
    </row>
    <row r="24" spans="1:11" ht="17.25" customHeight="1">
      <c r="A24" s="16" t="s">
        <v>26</v>
      </c>
      <c r="B24" s="13">
        <f>+B25+B26</f>
        <v>149727</v>
      </c>
      <c r="C24" s="13">
        <f aca="true" t="shared" si="7" ref="C24:J24">+C25+C26</f>
        <v>215258</v>
      </c>
      <c r="D24" s="13">
        <f t="shared" si="7"/>
        <v>218930</v>
      </c>
      <c r="E24" s="13">
        <f t="shared" si="7"/>
        <v>138283</v>
      </c>
      <c r="F24" s="13">
        <f t="shared" si="7"/>
        <v>175270</v>
      </c>
      <c r="G24" s="13">
        <f t="shared" si="7"/>
        <v>246698</v>
      </c>
      <c r="H24" s="13">
        <f t="shared" si="7"/>
        <v>119314</v>
      </c>
      <c r="I24" s="13">
        <f t="shared" si="7"/>
        <v>36744</v>
      </c>
      <c r="J24" s="13">
        <f t="shared" si="7"/>
        <v>96011</v>
      </c>
      <c r="K24" s="11">
        <f t="shared" si="4"/>
        <v>1396235</v>
      </c>
    </row>
    <row r="25" spans="1:12" ht="17.25" customHeight="1">
      <c r="A25" s="12" t="s">
        <v>114</v>
      </c>
      <c r="B25" s="13">
        <v>70805</v>
      </c>
      <c r="C25" s="13">
        <v>110670</v>
      </c>
      <c r="D25" s="13">
        <v>119221</v>
      </c>
      <c r="E25" s="13">
        <v>75553</v>
      </c>
      <c r="F25" s="13">
        <v>88510</v>
      </c>
      <c r="G25" s="13">
        <v>121811</v>
      </c>
      <c r="H25" s="13">
        <v>60712</v>
      </c>
      <c r="I25" s="13">
        <v>21989</v>
      </c>
      <c r="J25" s="13">
        <v>50261</v>
      </c>
      <c r="K25" s="11">
        <f t="shared" si="4"/>
        <v>719532</v>
      </c>
      <c r="L25" s="50"/>
    </row>
    <row r="26" spans="1:12" ht="17.25" customHeight="1">
      <c r="A26" s="12" t="s">
        <v>115</v>
      </c>
      <c r="B26" s="13">
        <v>78922</v>
      </c>
      <c r="C26" s="13">
        <v>104588</v>
      </c>
      <c r="D26" s="13">
        <v>99709</v>
      </c>
      <c r="E26" s="13">
        <v>62730</v>
      </c>
      <c r="F26" s="13">
        <v>86760</v>
      </c>
      <c r="G26" s="13">
        <v>124887</v>
      </c>
      <c r="H26" s="13">
        <v>58602</v>
      </c>
      <c r="I26" s="13">
        <v>14755</v>
      </c>
      <c r="J26" s="13">
        <v>45750</v>
      </c>
      <c r="K26" s="11">
        <f t="shared" si="4"/>
        <v>676703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7785</v>
      </c>
      <c r="I27" s="11">
        <v>0</v>
      </c>
      <c r="J27" s="11">
        <v>0</v>
      </c>
      <c r="K27" s="11">
        <f t="shared" si="4"/>
        <v>7785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9454.65</v>
      </c>
      <c r="I35" s="19">
        <v>0</v>
      </c>
      <c r="J35" s="19">
        <v>0</v>
      </c>
      <c r="K35" s="23">
        <f>SUM(B35:J35)</f>
        <v>9454.65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1745074.46</v>
      </c>
      <c r="C47" s="22">
        <f aca="true" t="shared" si="12" ref="C47:H47">+C48+C57</f>
        <v>2580136.94</v>
      </c>
      <c r="D47" s="22">
        <f t="shared" si="12"/>
        <v>2869112.77</v>
      </c>
      <c r="E47" s="22">
        <f t="shared" si="12"/>
        <v>1668202.5299999998</v>
      </c>
      <c r="F47" s="22">
        <f t="shared" si="12"/>
        <v>2240866.3800000004</v>
      </c>
      <c r="G47" s="22">
        <f t="shared" si="12"/>
        <v>3173903.2600000002</v>
      </c>
      <c r="H47" s="22">
        <f t="shared" si="12"/>
        <v>1656256.2899999998</v>
      </c>
      <c r="I47" s="22">
        <f>+I48+I57</f>
        <v>624349.0499999999</v>
      </c>
      <c r="J47" s="22">
        <f>+J48+J57</f>
        <v>1019593.61</v>
      </c>
      <c r="K47" s="22">
        <f>SUM(B47:J47)</f>
        <v>17577495.29</v>
      </c>
    </row>
    <row r="48" spans="1:11" ht="17.25" customHeight="1">
      <c r="A48" s="16" t="s">
        <v>107</v>
      </c>
      <c r="B48" s="23">
        <f>SUM(B49:B56)</f>
        <v>1728450.18</v>
      </c>
      <c r="C48" s="23">
        <f aca="true" t="shared" si="13" ref="C48:J48">SUM(C49:C56)</f>
        <v>2556128.85</v>
      </c>
      <c r="D48" s="23">
        <f t="shared" si="13"/>
        <v>2844367.17</v>
      </c>
      <c r="E48" s="23">
        <f t="shared" si="13"/>
        <v>1645353.0099999998</v>
      </c>
      <c r="F48" s="23">
        <f t="shared" si="13"/>
        <v>2226791.39</v>
      </c>
      <c r="G48" s="23">
        <f t="shared" si="13"/>
        <v>3144351.3200000003</v>
      </c>
      <c r="H48" s="23">
        <f t="shared" si="13"/>
        <v>1637396.2399999998</v>
      </c>
      <c r="I48" s="23">
        <f t="shared" si="13"/>
        <v>624349.0499999999</v>
      </c>
      <c r="J48" s="23">
        <f t="shared" si="13"/>
        <v>1005830.29</v>
      </c>
      <c r="K48" s="23">
        <f aca="true" t="shared" si="14" ref="K48:K57">SUM(B48:J48)</f>
        <v>17413017.500000004</v>
      </c>
    </row>
    <row r="49" spans="1:11" ht="17.25" customHeight="1">
      <c r="A49" s="34" t="s">
        <v>43</v>
      </c>
      <c r="B49" s="23">
        <f aca="true" t="shared" si="15" ref="B49:H49">ROUND(B30*B7,2)</f>
        <v>1727257.29</v>
      </c>
      <c r="C49" s="23">
        <f t="shared" si="15"/>
        <v>2548601.52</v>
      </c>
      <c r="D49" s="23">
        <f t="shared" si="15"/>
        <v>2841925.79</v>
      </c>
      <c r="E49" s="23">
        <f t="shared" si="15"/>
        <v>1644365.97</v>
      </c>
      <c r="F49" s="23">
        <f t="shared" si="15"/>
        <v>2224958.62</v>
      </c>
      <c r="G49" s="23">
        <f t="shared" si="15"/>
        <v>3141710.06</v>
      </c>
      <c r="H49" s="23">
        <f t="shared" si="15"/>
        <v>1626777.14</v>
      </c>
      <c r="I49" s="23">
        <f>ROUND(I30*I7,2)</f>
        <v>623283.33</v>
      </c>
      <c r="J49" s="23">
        <f>ROUND(J30*J7,2)</f>
        <v>1003613.25</v>
      </c>
      <c r="K49" s="23">
        <f t="shared" si="14"/>
        <v>17382492.970000003</v>
      </c>
    </row>
    <row r="50" spans="1:11" ht="17.25" customHeight="1">
      <c r="A50" s="34" t="s">
        <v>44</v>
      </c>
      <c r="B50" s="19">
        <v>0</v>
      </c>
      <c r="C50" s="23">
        <f>ROUND(C31*C7,2)</f>
        <v>5664.96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5664.96</v>
      </c>
    </row>
    <row r="51" spans="1:11" ht="17.25" customHeight="1">
      <c r="A51" s="64" t="s">
        <v>103</v>
      </c>
      <c r="B51" s="65">
        <f aca="true" t="shared" si="16" ref="B51:H51">ROUND(B32*B7,2)</f>
        <v>-2898.79</v>
      </c>
      <c r="C51" s="65">
        <f t="shared" si="16"/>
        <v>-3911.35</v>
      </c>
      <c r="D51" s="65">
        <f t="shared" si="16"/>
        <v>-3944.38</v>
      </c>
      <c r="E51" s="65">
        <f t="shared" si="16"/>
        <v>-2458.36</v>
      </c>
      <c r="F51" s="65">
        <f t="shared" si="16"/>
        <v>-3448.75</v>
      </c>
      <c r="G51" s="65">
        <f t="shared" si="16"/>
        <v>-4788.82</v>
      </c>
      <c r="H51" s="65">
        <f t="shared" si="16"/>
        <v>-2550.59</v>
      </c>
      <c r="I51" s="19">
        <v>0</v>
      </c>
      <c r="J51" s="19">
        <v>0</v>
      </c>
      <c r="K51" s="65">
        <f>SUM(B51:J51)</f>
        <v>-24001.04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9454.65</v>
      </c>
      <c r="I53" s="31">
        <f>+I35</f>
        <v>0</v>
      </c>
      <c r="J53" s="31">
        <f>+J35</f>
        <v>0</v>
      </c>
      <c r="K53" s="23">
        <f t="shared" si="14"/>
        <v>9454.65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18860.05</v>
      </c>
      <c r="I57" s="19">
        <v>0</v>
      </c>
      <c r="J57" s="36">
        <v>13763.32</v>
      </c>
      <c r="K57" s="36">
        <f t="shared" si="14"/>
        <v>164477.78999999998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-196464.34000000003</v>
      </c>
      <c r="C61" s="35">
        <f t="shared" si="17"/>
        <v>-220137.30000000002</v>
      </c>
      <c r="D61" s="35">
        <f t="shared" si="17"/>
        <v>-196318.49</v>
      </c>
      <c r="E61" s="35">
        <f t="shared" si="17"/>
        <v>-249257.77000000002</v>
      </c>
      <c r="F61" s="35">
        <f t="shared" si="17"/>
        <v>-243811.41999999998</v>
      </c>
      <c r="G61" s="35">
        <f t="shared" si="17"/>
        <v>-286236.3</v>
      </c>
      <c r="H61" s="35">
        <f t="shared" si="17"/>
        <v>-179791.05</v>
      </c>
      <c r="I61" s="35">
        <f t="shared" si="17"/>
        <v>-98614.62</v>
      </c>
      <c r="J61" s="35">
        <f t="shared" si="17"/>
        <v>-69533.62</v>
      </c>
      <c r="K61" s="35">
        <f>SUM(B61:J61)</f>
        <v>-1740164.9100000001</v>
      </c>
    </row>
    <row r="62" spans="1:11" ht="18.75" customHeight="1">
      <c r="A62" s="16" t="s">
        <v>74</v>
      </c>
      <c r="B62" s="35">
        <f aca="true" t="shared" si="18" ref="B62:J62">B63+B64+B65+B66+B67+B68</f>
        <v>-180953.39</v>
      </c>
      <c r="C62" s="35">
        <f t="shared" si="18"/>
        <v>-198032.48</v>
      </c>
      <c r="D62" s="35">
        <f t="shared" si="18"/>
        <v>-175330.53</v>
      </c>
      <c r="E62" s="35">
        <f t="shared" si="18"/>
        <v>-234293.01</v>
      </c>
      <c r="F62" s="35">
        <f t="shared" si="18"/>
        <v>-222240.28999999998</v>
      </c>
      <c r="G62" s="35">
        <f t="shared" si="18"/>
        <v>-253486.57</v>
      </c>
      <c r="H62" s="35">
        <f t="shared" si="18"/>
        <v>-164472</v>
      </c>
      <c r="I62" s="35">
        <f t="shared" si="18"/>
        <v>-31188</v>
      </c>
      <c r="J62" s="35">
        <f t="shared" si="18"/>
        <v>-59156</v>
      </c>
      <c r="K62" s="35">
        <f aca="true" t="shared" si="19" ref="K62:K91">SUM(B62:J62)</f>
        <v>-1519152.27</v>
      </c>
    </row>
    <row r="63" spans="1:11" ht="18.75" customHeight="1">
      <c r="A63" s="12" t="s">
        <v>75</v>
      </c>
      <c r="B63" s="35">
        <f>-ROUND(B9*$D$3,2)</f>
        <v>-130820</v>
      </c>
      <c r="C63" s="35">
        <f aca="true" t="shared" si="20" ref="C63:J63">-ROUND(C9*$D$3,2)</f>
        <v>-190564</v>
      </c>
      <c r="D63" s="35">
        <f t="shared" si="20"/>
        <v>-149700</v>
      </c>
      <c r="E63" s="35">
        <f t="shared" si="20"/>
        <v>-119848</v>
      </c>
      <c r="F63" s="35">
        <f t="shared" si="20"/>
        <v>-134104</v>
      </c>
      <c r="G63" s="35">
        <f t="shared" si="20"/>
        <v>-179156</v>
      </c>
      <c r="H63" s="35">
        <f t="shared" si="20"/>
        <v>-164472</v>
      </c>
      <c r="I63" s="35">
        <f t="shared" si="20"/>
        <v>-31188</v>
      </c>
      <c r="J63" s="35">
        <f t="shared" si="20"/>
        <v>-59156</v>
      </c>
      <c r="K63" s="35">
        <f t="shared" si="19"/>
        <v>-1159008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-264</v>
      </c>
      <c r="C65" s="35">
        <v>-308</v>
      </c>
      <c r="D65" s="35">
        <v>-352</v>
      </c>
      <c r="E65" s="35">
        <v>-552</v>
      </c>
      <c r="F65" s="35">
        <v>-284</v>
      </c>
      <c r="G65" s="35">
        <v>-144</v>
      </c>
      <c r="H65" s="19">
        <v>0</v>
      </c>
      <c r="I65" s="19">
        <v>0</v>
      </c>
      <c r="J65" s="19">
        <v>0</v>
      </c>
      <c r="K65" s="35">
        <f t="shared" si="19"/>
        <v>-1904</v>
      </c>
    </row>
    <row r="66" spans="1:11" ht="18.75" customHeight="1">
      <c r="A66" s="12" t="s">
        <v>104</v>
      </c>
      <c r="B66" s="35">
        <v>-4396</v>
      </c>
      <c r="C66" s="35">
        <v>-2184</v>
      </c>
      <c r="D66" s="35">
        <v>-1456</v>
      </c>
      <c r="E66" s="35">
        <v>-3544</v>
      </c>
      <c r="F66" s="35">
        <v>-1176</v>
      </c>
      <c r="G66" s="35">
        <v>-1036</v>
      </c>
      <c r="H66" s="19">
        <v>0</v>
      </c>
      <c r="I66" s="19">
        <v>0</v>
      </c>
      <c r="J66" s="19">
        <v>0</v>
      </c>
      <c r="K66" s="35">
        <f t="shared" si="19"/>
        <v>-13792</v>
      </c>
    </row>
    <row r="67" spans="1:11" ht="18.75" customHeight="1">
      <c r="A67" s="12" t="s">
        <v>52</v>
      </c>
      <c r="B67" s="35">
        <v>-45473.39</v>
      </c>
      <c r="C67" s="35">
        <v>-4976.48</v>
      </c>
      <c r="D67" s="35">
        <v>-23822.53</v>
      </c>
      <c r="E67" s="35">
        <v>-110349.01</v>
      </c>
      <c r="F67" s="35">
        <v>-86676.29</v>
      </c>
      <c r="G67" s="35">
        <v>-73150.57</v>
      </c>
      <c r="H67" s="19">
        <v>0</v>
      </c>
      <c r="I67" s="19">
        <v>0</v>
      </c>
      <c r="J67" s="19">
        <v>0</v>
      </c>
      <c r="K67" s="35">
        <f t="shared" si="19"/>
        <v>-344448.26999999996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-20987.960000000003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-32749.730000000003</v>
      </c>
      <c r="H69" s="65">
        <f t="shared" si="21"/>
        <v>-15319.05</v>
      </c>
      <c r="I69" s="65">
        <f t="shared" si="21"/>
        <v>-67426.62</v>
      </c>
      <c r="J69" s="65">
        <f t="shared" si="21"/>
        <v>-10377.62</v>
      </c>
      <c r="K69" s="65">
        <f t="shared" si="19"/>
        <v>-221012.63999999998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1548610.12</v>
      </c>
      <c r="C107" s="24">
        <f t="shared" si="22"/>
        <v>2359999.64</v>
      </c>
      <c r="D107" s="24">
        <f t="shared" si="22"/>
        <v>2672794.2800000003</v>
      </c>
      <c r="E107" s="24">
        <f t="shared" si="22"/>
        <v>1418944.7599999998</v>
      </c>
      <c r="F107" s="24">
        <f t="shared" si="22"/>
        <v>1997054.9600000002</v>
      </c>
      <c r="G107" s="24">
        <f t="shared" si="22"/>
        <v>2887666.9600000004</v>
      </c>
      <c r="H107" s="24">
        <f t="shared" si="22"/>
        <v>1476465.2399999998</v>
      </c>
      <c r="I107" s="24">
        <f>+I108+I109</f>
        <v>525734.4299999999</v>
      </c>
      <c r="J107" s="24">
        <f>+J108+J109</f>
        <v>950059.99</v>
      </c>
      <c r="K107" s="46">
        <f>SUM(B107:J107)</f>
        <v>15837330.380000003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1531985.84</v>
      </c>
      <c r="C108" s="24">
        <f t="shared" si="23"/>
        <v>2335991.5500000003</v>
      </c>
      <c r="D108" s="24">
        <f t="shared" si="23"/>
        <v>2648048.68</v>
      </c>
      <c r="E108" s="24">
        <f t="shared" si="23"/>
        <v>1396095.2399999998</v>
      </c>
      <c r="F108" s="24">
        <f t="shared" si="23"/>
        <v>1982979.9700000002</v>
      </c>
      <c r="G108" s="24">
        <f t="shared" si="23"/>
        <v>2858115.0200000005</v>
      </c>
      <c r="H108" s="24">
        <f t="shared" si="23"/>
        <v>1457605.1899999997</v>
      </c>
      <c r="I108" s="24">
        <f t="shared" si="23"/>
        <v>525734.4299999999</v>
      </c>
      <c r="J108" s="24">
        <f t="shared" si="23"/>
        <v>936296.67</v>
      </c>
      <c r="K108" s="46">
        <f>SUM(B108:J108)</f>
        <v>15672852.59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18860.05</v>
      </c>
      <c r="I109" s="19">
        <f t="shared" si="24"/>
        <v>0</v>
      </c>
      <c r="J109" s="24">
        <f t="shared" si="24"/>
        <v>13763.32</v>
      </c>
      <c r="K109" s="46">
        <f>SUM(B109:J109)</f>
        <v>164477.78999999998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15837330.389999999</v>
      </c>
      <c r="L115" s="52"/>
    </row>
    <row r="116" spans="1:11" ht="18.75" customHeight="1">
      <c r="A116" s="26" t="s">
        <v>70</v>
      </c>
      <c r="B116" s="27">
        <v>201491.7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201491.7</v>
      </c>
    </row>
    <row r="117" spans="1:11" ht="18.75" customHeight="1">
      <c r="A117" s="26" t="s">
        <v>71</v>
      </c>
      <c r="B117" s="27">
        <v>1347118.42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1347118.42</v>
      </c>
    </row>
    <row r="118" spans="1:11" ht="18.75" customHeight="1">
      <c r="A118" s="26" t="s">
        <v>72</v>
      </c>
      <c r="B118" s="38">
        <v>0</v>
      </c>
      <c r="C118" s="27">
        <f>+C107</f>
        <v>2359999.64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2359999.64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2487430.43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2487430.43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185363.86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185363.86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1404755.31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1404755.31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14189.45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14189.45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391782.01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391782.01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716450.66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716450.66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98406.47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98406.47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790415.82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790415.82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857115.03</v>
      </c>
      <c r="H127" s="38">
        <v>0</v>
      </c>
      <c r="I127" s="38">
        <v>0</v>
      </c>
      <c r="J127" s="38">
        <v>0</v>
      </c>
      <c r="K127" s="39">
        <f t="shared" si="25"/>
        <v>857115.03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67559.52</v>
      </c>
      <c r="H128" s="38">
        <v>0</v>
      </c>
      <c r="I128" s="38">
        <v>0</v>
      </c>
      <c r="J128" s="38">
        <v>0</v>
      </c>
      <c r="K128" s="39">
        <f t="shared" si="25"/>
        <v>67559.52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401849.16</v>
      </c>
      <c r="H129" s="38">
        <v>0</v>
      </c>
      <c r="I129" s="38">
        <v>0</v>
      </c>
      <c r="J129" s="38">
        <v>0</v>
      </c>
      <c r="K129" s="39">
        <f t="shared" si="25"/>
        <v>401849.16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408177.08</v>
      </c>
      <c r="H130" s="38">
        <v>0</v>
      </c>
      <c r="I130" s="38">
        <v>0</v>
      </c>
      <c r="J130" s="38">
        <v>0</v>
      </c>
      <c r="K130" s="39">
        <f t="shared" si="25"/>
        <v>408177.08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1152966.18</v>
      </c>
      <c r="H131" s="38">
        <v>0</v>
      </c>
      <c r="I131" s="38">
        <v>0</v>
      </c>
      <c r="J131" s="38">
        <v>0</v>
      </c>
      <c r="K131" s="39">
        <f t="shared" si="25"/>
        <v>1152966.18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528417.21</v>
      </c>
      <c r="I132" s="38">
        <v>0</v>
      </c>
      <c r="J132" s="38">
        <v>0</v>
      </c>
      <c r="K132" s="39">
        <f t="shared" si="25"/>
        <v>528417.21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948048.02</v>
      </c>
      <c r="I133" s="38">
        <v>0</v>
      </c>
      <c r="J133" s="38">
        <v>0</v>
      </c>
      <c r="K133" s="39">
        <f t="shared" si="25"/>
        <v>948048.02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525734.43</v>
      </c>
      <c r="J134" s="38"/>
      <c r="K134" s="39">
        <f t="shared" si="25"/>
        <v>525734.43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950059.99</v>
      </c>
      <c r="K135" s="42">
        <f t="shared" si="25"/>
        <v>950059.99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2018-05-22T19:35:56Z</dcterms:modified>
  <cp:category/>
  <cp:version/>
  <cp:contentType/>
  <cp:contentStatus/>
</cp:coreProperties>
</file>