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<sst xmlns="http://schemas.openxmlformats.org/spreadsheetml/2006/main" count="139" uniqueCount="139">
  <si>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</si>
  <si>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</si>
  <si>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</si>
  <si>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</si>
  <si>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</si>
  <si>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</si>
  <si>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</si>
  <si>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</si>
  <si>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</si>
  <si>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</si>
  <si>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</si>
  <si>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</si>
  <si>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</si>
  <si>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</si>
  <si>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</si>
  <si>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</si>
  <si>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</si>
  <si>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</si>
  <si>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</si>
  <si>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</si>
  <si>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</si>
  <si>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</si>
  <si>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</si>
  <si>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</si>
  <si>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</si>
  <si>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</si>
  <si>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</si>
  <si>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</si>
  <si>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</si>
  <si>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</si>
  <si>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</si>
  <si>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</si>
  <si>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</si>
  <si>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</si>
  <si>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</si>
  <si>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</si>
  <si>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</si>
  <si>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</si>
  <si>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</si>
  <si>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</si>
  <si>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</si>
  <si>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</si>
  <si>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</si>
  <si>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</si>
  <si>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</si>
  <si>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</si>
  <si>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</si>
  <si>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</si>
  <si>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</si>
  <si>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</si>
  <si>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</si>
  <si>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</si>
  <si>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</si>
  <si>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</si>
  <si>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</si>
  <si>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</si>
  <si>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</si>
  <si>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</si>
  <si>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</si>
  <si>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</si>
  <si>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</si>
  <si>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</si>
  <si>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</si>
  <si>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</si>
  <si>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</si>
  <si>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</si>
  <si>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</si>
  <si>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</si>
  <si>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</si>
  <si>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</si>
  <si>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</si>
  <si>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</si>
  <si>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</si>
  <si>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</si>
  <si>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</si>
  <si>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</si>
  <si>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</si>
  <si>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</si>
  <si>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</si>
  <si>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</si>
  <si>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</si>
  <si>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</si>
  <si>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</si>
  <si>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</si>
  <si>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</si>
  <si>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</si>
  <si>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</si>
  <si>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</si>
  <si>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</si>
  <si>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</si>
  <si>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</si>
  <si>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</si>
  <si>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</si>
  <si>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</si>
  <si>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</si>
  <si>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</si>
  <si>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</si>
  <si>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</si>
  <si>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</si>
  <si>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</si>
  <si>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</si>
  <si>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</si>
  <si>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</si>
  <si>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</si>
  <si>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</si>
  <si>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</si>
  <si>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</si>
  <si>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</si>
  <si>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</si>
  <si>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</si>
  <si>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</si>
  <si>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</si>
  <si>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</si>
  <si>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</si>
  <si>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</si>
  <si>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</si>
  <si>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</si>
  <si>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</si>
  <si>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</si>
  <si>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</si>
  <si>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</si>
  <si>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</si>
  <si>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</si>
  <si>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</si>
  <si>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</si>
  <si>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</si>
  <si>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</si>
  <si>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</si>
  <si>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</si>
  <si>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</si>
  <si>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</si>
  <si>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</si>
  <si>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</si>
  <si>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</si>
  <si>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</si>
  <si>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</si>
  <si>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</si>
  <si>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</si>
  <si>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15/05/18 - VENCIMENTO 22/05/18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</si>
</sst>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601394</v>
      </c>
      <c r="C7" s="9">
        <f t="shared" si="0"/>
        <v>788682</v>
      </c>
      <c r="D7" s="9">
        <f t="shared" si="0"/>
        <v>786199</v>
      </c>
      <c r="E7" s="9">
        <f t="shared" si="0"/>
        <v>532006</v>
      </c>
      <c r="F7" s="9">
        <f t="shared" si="0"/>
        <v>734298</v>
      </c>
      <c r="G7" s="9">
        <f t="shared" si="0"/>
        <v>1221174</v>
      </c>
      <c r="H7" s="9">
        <f t="shared" si="0"/>
        <v>557322</v>
      </c>
      <c r="I7" s="9">
        <f t="shared" si="0"/>
        <v>125116</v>
      </c>
      <c r="J7" s="9">
        <f t="shared" si="0"/>
        <v>327207</v>
      </c>
      <c r="K7" s="9">
        <f t="shared" si="0"/>
        <v>5673398</v>
      </c>
      <c r="L7" s="50"/>
    </row>
    <row r="8" spans="1:11" ht="17.25" customHeight="1">
      <c r="A8" s="10" t="s">
        <v>96</v>
      </c>
      <c r="B8" s="11">
        <f>B9+B12+B16</f>
        <v>283376</v>
      </c>
      <c r="C8" s="11">
        <f aca="true" t="shared" si="1" ref="C8:J8">C9+C12+C16</f>
        <v>382902</v>
      </c>
      <c r="D8" s="11">
        <f t="shared" si="1"/>
        <v>353893</v>
      </c>
      <c r="E8" s="11">
        <f t="shared" si="1"/>
        <v>259217</v>
      </c>
      <c r="F8" s="11">
        <f t="shared" si="1"/>
        <v>341423</v>
      </c>
      <c r="G8" s="11">
        <f t="shared" si="1"/>
        <v>571298</v>
      </c>
      <c r="H8" s="11">
        <f t="shared" si="1"/>
        <v>288871</v>
      </c>
      <c r="I8" s="11">
        <f t="shared" si="1"/>
        <v>55021</v>
      </c>
      <c r="J8" s="11">
        <f t="shared" si="1"/>
        <v>145976</v>
      </c>
      <c r="K8" s="11">
        <f>SUM(B8:J8)</f>
        <v>2681977</v>
      </c>
    </row>
    <row r="9" spans="1:11" ht="17.25" customHeight="1">
      <c r="A9" s="15" t="s">
        <v>16</v>
      </c>
      <c r="B9" s="13">
        <f>+B10+B11</f>
        <v>32356</v>
      </c>
      <c r="C9" s="13">
        <f aca="true" t="shared" si="2" ref="C9:J9">+C10+C11</f>
        <v>47671</v>
      </c>
      <c r="D9" s="13">
        <f t="shared" si="2"/>
        <v>37537</v>
      </c>
      <c r="E9" s="13">
        <f t="shared" si="2"/>
        <v>30120</v>
      </c>
      <c r="F9" s="13">
        <f t="shared" si="2"/>
        <v>33843</v>
      </c>
      <c r="G9" s="13">
        <f t="shared" si="2"/>
        <v>45882</v>
      </c>
      <c r="H9" s="13">
        <f t="shared" si="2"/>
        <v>41712</v>
      </c>
      <c r="I9" s="13">
        <f t="shared" si="2"/>
        <v>7377</v>
      </c>
      <c r="J9" s="13">
        <f t="shared" si="2"/>
        <v>14591</v>
      </c>
      <c r="K9" s="11">
        <f>SUM(B9:J9)</f>
        <v>291089</v>
      </c>
    </row>
    <row r="10" spans="1:11" ht="17.25" customHeight="1">
      <c r="A10" s="29" t="s">
        <v>17</v>
      </c>
      <c r="B10" s="13">
        <v>32356</v>
      </c>
      <c r="C10" s="13">
        <v>47671</v>
      </c>
      <c r="D10" s="13">
        <v>37537</v>
      </c>
      <c r="E10" s="13">
        <v>30120</v>
      </c>
      <c r="F10" s="13">
        <v>33843</v>
      </c>
      <c r="G10" s="13">
        <v>45882</v>
      </c>
      <c r="H10" s="13">
        <v>41712</v>
      </c>
      <c r="I10" s="13">
        <v>7377</v>
      </c>
      <c r="J10" s="13">
        <v>14591</v>
      </c>
      <c r="K10" s="11">
        <f>SUM(B10:J10)</f>
        <v>291089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238048</v>
      </c>
      <c r="C12" s="17">
        <f t="shared" si="3"/>
        <v>316880</v>
      </c>
      <c r="D12" s="17">
        <f t="shared" si="3"/>
        <v>299724</v>
      </c>
      <c r="E12" s="17">
        <f t="shared" si="3"/>
        <v>217399</v>
      </c>
      <c r="F12" s="17">
        <f t="shared" si="3"/>
        <v>288586</v>
      </c>
      <c r="G12" s="17">
        <f t="shared" si="3"/>
        <v>492928</v>
      </c>
      <c r="H12" s="17">
        <f t="shared" si="3"/>
        <v>233989</v>
      </c>
      <c r="I12" s="17">
        <f t="shared" si="3"/>
        <v>44703</v>
      </c>
      <c r="J12" s="17">
        <f t="shared" si="3"/>
        <v>124223</v>
      </c>
      <c r="K12" s="11">
        <f aca="true" t="shared" si="4" ref="K12:K27">SUM(B12:J12)</f>
        <v>2256480</v>
      </c>
    </row>
    <row r="13" spans="1:13" ht="17.25" customHeight="1">
      <c r="A13" s="14" t="s">
        <v>19</v>
      </c>
      <c r="B13" s="13">
        <v>109814</v>
      </c>
      <c r="C13" s="13">
        <v>153876</v>
      </c>
      <c r="D13" s="13">
        <v>152405</v>
      </c>
      <c r="E13" s="13">
        <v>105662</v>
      </c>
      <c r="F13" s="13">
        <v>138685</v>
      </c>
      <c r="G13" s="13">
        <v>224522</v>
      </c>
      <c r="H13" s="13">
        <v>102922</v>
      </c>
      <c r="I13" s="13">
        <v>23834</v>
      </c>
      <c r="J13" s="13">
        <v>62686</v>
      </c>
      <c r="K13" s="11">
        <f t="shared" si="4"/>
        <v>1074406</v>
      </c>
      <c r="L13" s="50"/>
      <c r="M13" s="51"/>
    </row>
    <row r="14" spans="1:12" ht="17.25" customHeight="1">
      <c r="A14" s="14" t="s">
        <v>20</v>
      </c>
      <c r="B14" s="13">
        <v>115159</v>
      </c>
      <c r="C14" s="13">
        <v>142304</v>
      </c>
      <c r="D14" s="13">
        <v>133728</v>
      </c>
      <c r="E14" s="13">
        <v>99368</v>
      </c>
      <c r="F14" s="13">
        <v>136080</v>
      </c>
      <c r="G14" s="13">
        <v>246919</v>
      </c>
      <c r="H14" s="13">
        <v>110238</v>
      </c>
      <c r="I14" s="13">
        <v>17592</v>
      </c>
      <c r="J14" s="13">
        <v>56946</v>
      </c>
      <c r="K14" s="11">
        <f t="shared" si="4"/>
        <v>1058334</v>
      </c>
      <c r="L14" s="50"/>
    </row>
    <row r="15" spans="1:11" ht="17.25" customHeight="1">
      <c r="A15" s="14" t="s">
        <v>21</v>
      </c>
      <c r="B15" s="13">
        <v>13075</v>
      </c>
      <c r="C15" s="13">
        <v>20700</v>
      </c>
      <c r="D15" s="13">
        <v>13591</v>
      </c>
      <c r="E15" s="13">
        <v>12369</v>
      </c>
      <c r="F15" s="13">
        <v>13821</v>
      </c>
      <c r="G15" s="13">
        <v>21487</v>
      </c>
      <c r="H15" s="13">
        <v>20829</v>
      </c>
      <c r="I15" s="13">
        <v>3277</v>
      </c>
      <c r="J15" s="13">
        <v>4591</v>
      </c>
      <c r="K15" s="11">
        <f t="shared" si="4"/>
        <v>123740</v>
      </c>
    </row>
    <row r="16" spans="1:11" ht="17.25" customHeight="1">
      <c r="A16" s="15" t="s">
        <v>92</v>
      </c>
      <c r="B16" s="13">
        <f>B17+B18+B19</f>
        <v>12972</v>
      </c>
      <c r="C16" s="13">
        <f aca="true" t="shared" si="5" ref="C16:J16">C17+C18+C19</f>
        <v>18351</v>
      </c>
      <c r="D16" s="13">
        <f t="shared" si="5"/>
        <v>16632</v>
      </c>
      <c r="E16" s="13">
        <f t="shared" si="5"/>
        <v>11698</v>
      </c>
      <c r="F16" s="13">
        <f t="shared" si="5"/>
        <v>18994</v>
      </c>
      <c r="G16" s="13">
        <f t="shared" si="5"/>
        <v>32488</v>
      </c>
      <c r="H16" s="13">
        <f t="shared" si="5"/>
        <v>13170</v>
      </c>
      <c r="I16" s="13">
        <f t="shared" si="5"/>
        <v>2941</v>
      </c>
      <c r="J16" s="13">
        <f t="shared" si="5"/>
        <v>7162</v>
      </c>
      <c r="K16" s="11">
        <f t="shared" si="4"/>
        <v>134408</v>
      </c>
    </row>
    <row r="17" spans="1:11" ht="17.25" customHeight="1">
      <c r="A17" s="14" t="s">
        <v>93</v>
      </c>
      <c r="B17" s="13">
        <v>12844</v>
      </c>
      <c r="C17" s="13">
        <v>18168</v>
      </c>
      <c r="D17" s="13">
        <v>16464</v>
      </c>
      <c r="E17" s="13">
        <v>11586</v>
      </c>
      <c r="F17" s="13">
        <v>18805</v>
      </c>
      <c r="G17" s="13">
        <v>32108</v>
      </c>
      <c r="H17" s="13">
        <v>13033</v>
      </c>
      <c r="I17" s="13">
        <v>2911</v>
      </c>
      <c r="J17" s="13">
        <v>7090</v>
      </c>
      <c r="K17" s="11">
        <f t="shared" si="4"/>
        <v>133009</v>
      </c>
    </row>
    <row r="18" spans="1:11" ht="17.25" customHeight="1">
      <c r="A18" s="14" t="s">
        <v>94</v>
      </c>
      <c r="B18" s="13">
        <v>101</v>
      </c>
      <c r="C18" s="13">
        <v>158</v>
      </c>
      <c r="D18" s="13">
        <v>141</v>
      </c>
      <c r="E18" s="13">
        <v>97</v>
      </c>
      <c r="F18" s="13">
        <v>177</v>
      </c>
      <c r="G18" s="13">
        <v>337</v>
      </c>
      <c r="H18" s="13">
        <v>113</v>
      </c>
      <c r="I18" s="13">
        <v>29</v>
      </c>
      <c r="J18" s="13">
        <v>64</v>
      </c>
      <c r="K18" s="11">
        <f t="shared" si="4"/>
        <v>1217</v>
      </c>
    </row>
    <row r="19" spans="1:11" ht="17.25" customHeight="1">
      <c r="A19" s="14" t="s">
        <v>95</v>
      </c>
      <c r="B19" s="13">
        <v>27</v>
      </c>
      <c r="C19" s="13">
        <v>25</v>
      </c>
      <c r="D19" s="13">
        <v>27</v>
      </c>
      <c r="E19" s="13">
        <v>15</v>
      </c>
      <c r="F19" s="13">
        <v>12</v>
      </c>
      <c r="G19" s="13">
        <v>43</v>
      </c>
      <c r="H19" s="13">
        <v>24</v>
      </c>
      <c r="I19" s="13">
        <v>1</v>
      </c>
      <c r="J19" s="13">
        <v>8</v>
      </c>
      <c r="K19" s="11">
        <f t="shared" si="4"/>
        <v>182</v>
      </c>
    </row>
    <row r="20" spans="1:11" ht="17.25" customHeight="1">
      <c r="A20" s="16" t="s">
        <v>22</v>
      </c>
      <c r="B20" s="11">
        <f>+B21+B22+B23</f>
        <v>169718</v>
      </c>
      <c r="C20" s="11">
        <f aca="true" t="shared" si="6" ref="C20:J20">+C21+C22+C23</f>
        <v>193751</v>
      </c>
      <c r="D20" s="11">
        <f t="shared" si="6"/>
        <v>214551</v>
      </c>
      <c r="E20" s="11">
        <f t="shared" si="6"/>
        <v>135860</v>
      </c>
      <c r="F20" s="11">
        <f t="shared" si="6"/>
        <v>217798</v>
      </c>
      <c r="G20" s="11">
        <f t="shared" si="6"/>
        <v>405076</v>
      </c>
      <c r="H20" s="11">
        <f t="shared" si="6"/>
        <v>141830</v>
      </c>
      <c r="I20" s="11">
        <f t="shared" si="6"/>
        <v>34389</v>
      </c>
      <c r="J20" s="11">
        <f t="shared" si="6"/>
        <v>85090</v>
      </c>
      <c r="K20" s="11">
        <f t="shared" si="4"/>
        <v>1598063</v>
      </c>
    </row>
    <row r="21" spans="1:12" ht="17.25" customHeight="1">
      <c r="A21" s="12" t="s">
        <v>23</v>
      </c>
      <c r="B21" s="13">
        <v>86714</v>
      </c>
      <c r="C21" s="13">
        <v>108423</v>
      </c>
      <c r="D21" s="13">
        <v>123087</v>
      </c>
      <c r="E21" s="13">
        <v>75147</v>
      </c>
      <c r="F21" s="13">
        <v>117824</v>
      </c>
      <c r="G21" s="13">
        <v>203689</v>
      </c>
      <c r="H21" s="13">
        <v>76023</v>
      </c>
      <c r="I21" s="13">
        <v>20538</v>
      </c>
      <c r="J21" s="13">
        <v>47532</v>
      </c>
      <c r="K21" s="11">
        <f t="shared" si="4"/>
        <v>858977</v>
      </c>
      <c r="L21" s="50"/>
    </row>
    <row r="22" spans="1:12" ht="17.25" customHeight="1">
      <c r="A22" s="12" t="s">
        <v>24</v>
      </c>
      <c r="B22" s="13">
        <v>77451</v>
      </c>
      <c r="C22" s="13">
        <v>78450</v>
      </c>
      <c r="D22" s="13">
        <v>85732</v>
      </c>
      <c r="E22" s="13">
        <v>56770</v>
      </c>
      <c r="F22" s="13">
        <v>94074</v>
      </c>
      <c r="G22" s="13">
        <v>191512</v>
      </c>
      <c r="H22" s="13">
        <v>59055</v>
      </c>
      <c r="I22" s="13">
        <v>12581</v>
      </c>
      <c r="J22" s="13">
        <v>35583</v>
      </c>
      <c r="K22" s="11">
        <f t="shared" si="4"/>
        <v>691208</v>
      </c>
      <c r="L22" s="50"/>
    </row>
    <row r="23" spans="1:11" ht="17.25" customHeight="1">
      <c r="A23" s="12" t="s">
        <v>25</v>
      </c>
      <c r="B23" s="13">
        <v>5553</v>
      </c>
      <c r="C23" s="13">
        <v>6878</v>
      </c>
      <c r="D23" s="13">
        <v>5732</v>
      </c>
      <c r="E23" s="13">
        <v>3943</v>
      </c>
      <c r="F23" s="13">
        <v>5900</v>
      </c>
      <c r="G23" s="13">
        <v>9875</v>
      </c>
      <c r="H23" s="13">
        <v>6752</v>
      </c>
      <c r="I23" s="13">
        <v>1270</v>
      </c>
      <c r="J23" s="13">
        <v>1975</v>
      </c>
      <c r="K23" s="11">
        <f t="shared" si="4"/>
        <v>47878</v>
      </c>
    </row>
    <row r="24" spans="1:11" ht="17.25" customHeight="1">
      <c r="A24" s="16" t="s">
        <v>26</v>
      </c>
      <c r="B24" s="13">
        <f>+B25+B26</f>
        <v>148300</v>
      </c>
      <c r="C24" s="13">
        <f aca="true" t="shared" si="7" ref="C24:J24">+C25+C26</f>
        <v>212029</v>
      </c>
      <c r="D24" s="13">
        <f t="shared" si="7"/>
        <v>217755</v>
      </c>
      <c r="E24" s="13">
        <f t="shared" si="7"/>
        <v>136929</v>
      </c>
      <c r="F24" s="13">
        <f t="shared" si="7"/>
        <v>175077</v>
      </c>
      <c r="G24" s="13">
        <f t="shared" si="7"/>
        <v>244800</v>
      </c>
      <c r="H24" s="13">
        <f t="shared" si="7"/>
        <v>118967</v>
      </c>
      <c r="I24" s="13">
        <f t="shared" si="7"/>
        <v>35706</v>
      </c>
      <c r="J24" s="13">
        <f t="shared" si="7"/>
        <v>96141</v>
      </c>
      <c r="K24" s="11">
        <f t="shared" si="4"/>
        <v>1385704</v>
      </c>
    </row>
    <row r="25" spans="1:12" ht="17.25" customHeight="1">
      <c r="A25" s="12" t="s">
        <v>114</v>
      </c>
      <c r="B25" s="13">
        <v>70046</v>
      </c>
      <c r="C25" s="13">
        <v>109482</v>
      </c>
      <c r="D25" s="13">
        <v>117239</v>
      </c>
      <c r="E25" s="13">
        <v>74991</v>
      </c>
      <c r="F25" s="13">
        <v>88596</v>
      </c>
      <c r="G25" s="13">
        <v>120724</v>
      </c>
      <c r="H25" s="13">
        <v>60870</v>
      </c>
      <c r="I25" s="13">
        <v>21538</v>
      </c>
      <c r="J25" s="13">
        <v>48863</v>
      </c>
      <c r="K25" s="11">
        <f t="shared" si="4"/>
        <v>712349</v>
      </c>
      <c r="L25" s="50"/>
    </row>
    <row r="26" spans="1:12" ht="17.25" customHeight="1">
      <c r="A26" s="12" t="s">
        <v>115</v>
      </c>
      <c r="B26" s="13">
        <v>78254</v>
      </c>
      <c r="C26" s="13">
        <v>102547</v>
      </c>
      <c r="D26" s="13">
        <v>100516</v>
      </c>
      <c r="E26" s="13">
        <v>61938</v>
      </c>
      <c r="F26" s="13">
        <v>86481</v>
      </c>
      <c r="G26" s="13">
        <v>124076</v>
      </c>
      <c r="H26" s="13">
        <v>58097</v>
      </c>
      <c r="I26" s="13">
        <v>14168</v>
      </c>
      <c r="J26" s="13">
        <v>47278</v>
      </c>
      <c r="K26" s="11">
        <f t="shared" si="4"/>
        <v>673355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7654</v>
      </c>
      <c r="I27" s="11">
        <v>0</v>
      </c>
      <c r="J27" s="11">
        <v>0</v>
      </c>
      <c r="K27" s="11">
        <f t="shared" si="4"/>
        <v>7654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9838.99</v>
      </c>
      <c r="I35" s="19">
        <v>0</v>
      </c>
      <c r="J35" s="19">
        <v>0</v>
      </c>
      <c r="K35" s="23">
        <f>SUM(B35:J35)</f>
        <v>9838.99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1737876.25</v>
      </c>
      <c r="C47" s="22">
        <f aca="true" t="shared" si="12" ref="C47:H47">+C48+C57</f>
        <v>2549618.33</v>
      </c>
      <c r="D47" s="22">
        <f t="shared" si="12"/>
        <v>2859482.26</v>
      </c>
      <c r="E47" s="22">
        <f t="shared" si="12"/>
        <v>1653818.0699999998</v>
      </c>
      <c r="F47" s="22">
        <f t="shared" si="12"/>
        <v>2242443.71</v>
      </c>
      <c r="G47" s="22">
        <f t="shared" si="12"/>
        <v>3156715.2399999998</v>
      </c>
      <c r="H47" s="22">
        <f t="shared" si="12"/>
        <v>1664977.4200000002</v>
      </c>
      <c r="I47" s="22">
        <f>+I48+I57</f>
        <v>608303.71</v>
      </c>
      <c r="J47" s="22">
        <f>+J48+J57</f>
        <v>1025675.72</v>
      </c>
      <c r="K47" s="22">
        <f>SUM(B47:J47)</f>
        <v>17498910.71</v>
      </c>
    </row>
    <row r="48" spans="1:11" ht="17.25" customHeight="1">
      <c r="A48" s="16" t="s">
        <v>107</v>
      </c>
      <c r="B48" s="23">
        <f>SUM(B49:B56)</f>
        <v>1721251.97</v>
      </c>
      <c r="C48" s="23">
        <f aca="true" t="shared" si="13" ref="C48:J48">SUM(C49:C56)</f>
        <v>2525610.24</v>
      </c>
      <c r="D48" s="23">
        <f t="shared" si="13"/>
        <v>2834736.6599999997</v>
      </c>
      <c r="E48" s="23">
        <f t="shared" si="13"/>
        <v>1630968.5499999998</v>
      </c>
      <c r="F48" s="23">
        <f t="shared" si="13"/>
        <v>2228368.7199999997</v>
      </c>
      <c r="G48" s="23">
        <f t="shared" si="13"/>
        <v>3127163.3</v>
      </c>
      <c r="H48" s="23">
        <f t="shared" si="13"/>
        <v>1646117.37</v>
      </c>
      <c r="I48" s="23">
        <f t="shared" si="13"/>
        <v>608303.71</v>
      </c>
      <c r="J48" s="23">
        <f t="shared" si="13"/>
        <v>1011912.4</v>
      </c>
      <c r="K48" s="23">
        <f aca="true" t="shared" si="14" ref="K48:K57">SUM(B48:J48)</f>
        <v>17334432.919999998</v>
      </c>
    </row>
    <row r="49" spans="1:11" ht="17.25" customHeight="1">
      <c r="A49" s="34" t="s">
        <v>43</v>
      </c>
      <c r="B49" s="23">
        <f aca="true" t="shared" si="15" ref="B49:H49">ROUND(B30*B7,2)</f>
        <v>1720046.98</v>
      </c>
      <c r="C49" s="23">
        <f t="shared" si="15"/>
        <v>2518103.89</v>
      </c>
      <c r="D49" s="23">
        <f t="shared" si="15"/>
        <v>2832281.9</v>
      </c>
      <c r="E49" s="23">
        <f t="shared" si="15"/>
        <v>1629959.98</v>
      </c>
      <c r="F49" s="23">
        <f t="shared" si="15"/>
        <v>2226538.4</v>
      </c>
      <c r="G49" s="23">
        <f t="shared" si="15"/>
        <v>3124495.8</v>
      </c>
      <c r="H49" s="23">
        <f t="shared" si="15"/>
        <v>1635127.02</v>
      </c>
      <c r="I49" s="23">
        <f>ROUND(I30*I7,2)</f>
        <v>607237.99</v>
      </c>
      <c r="J49" s="23">
        <f>ROUND(J30*J7,2)</f>
        <v>1009695.36</v>
      </c>
      <c r="K49" s="23">
        <f t="shared" si="14"/>
        <v>17303487.32</v>
      </c>
    </row>
    <row r="50" spans="1:11" ht="17.25" customHeight="1">
      <c r="A50" s="34" t="s">
        <v>44</v>
      </c>
      <c r="B50" s="19">
        <v>0</v>
      </c>
      <c r="C50" s="23">
        <f>ROUND(C31*C7,2)</f>
        <v>5597.17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5597.17</v>
      </c>
    </row>
    <row r="51" spans="1:11" ht="17.25" customHeight="1">
      <c r="A51" s="64" t="s">
        <v>103</v>
      </c>
      <c r="B51" s="65">
        <f aca="true" t="shared" si="16" ref="B51:H51">ROUND(B32*B7,2)</f>
        <v>-2886.69</v>
      </c>
      <c r="C51" s="65">
        <f t="shared" si="16"/>
        <v>-3864.54</v>
      </c>
      <c r="D51" s="65">
        <f t="shared" si="16"/>
        <v>-3931</v>
      </c>
      <c r="E51" s="65">
        <f t="shared" si="16"/>
        <v>-2436.83</v>
      </c>
      <c r="F51" s="65">
        <f t="shared" si="16"/>
        <v>-3451.2</v>
      </c>
      <c r="G51" s="65">
        <f t="shared" si="16"/>
        <v>-4762.58</v>
      </c>
      <c r="H51" s="65">
        <f t="shared" si="16"/>
        <v>-2563.68</v>
      </c>
      <c r="I51" s="19">
        <v>0</v>
      </c>
      <c r="J51" s="19">
        <v>0</v>
      </c>
      <c r="K51" s="65">
        <f>SUM(B51:J51)</f>
        <v>-23896.519999999997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9838.99</v>
      </c>
      <c r="I53" s="31">
        <f>+I35</f>
        <v>0</v>
      </c>
      <c r="J53" s="31">
        <f>+J35</f>
        <v>0</v>
      </c>
      <c r="K53" s="23">
        <f t="shared" si="14"/>
        <v>9838.99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18860.05</v>
      </c>
      <c r="I57" s="19">
        <v>0</v>
      </c>
      <c r="J57" s="36">
        <v>13763.32</v>
      </c>
      <c r="K57" s="36">
        <f t="shared" si="14"/>
        <v>164477.78999999998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-314445.05</v>
      </c>
      <c r="C61" s="35">
        <f t="shared" si="17"/>
        <v>-218399.78</v>
      </c>
      <c r="D61" s="35">
        <f t="shared" si="17"/>
        <v>-227433.66</v>
      </c>
      <c r="E61" s="35">
        <f t="shared" si="17"/>
        <v>-345745.18000000005</v>
      </c>
      <c r="F61" s="35">
        <f t="shared" si="17"/>
        <v>-385295.9</v>
      </c>
      <c r="G61" s="35">
        <f t="shared" si="17"/>
        <v>-373637.87</v>
      </c>
      <c r="H61" s="35">
        <f t="shared" si="17"/>
        <v>-182167.05</v>
      </c>
      <c r="I61" s="35">
        <f t="shared" si="17"/>
        <v>-96934.62</v>
      </c>
      <c r="J61" s="35">
        <f t="shared" si="17"/>
        <v>-68741.62</v>
      </c>
      <c r="K61" s="35">
        <f>SUM(B61:J61)</f>
        <v>-2212800.73</v>
      </c>
    </row>
    <row r="62" spans="1:11" ht="18.75" customHeight="1">
      <c r="A62" s="16" t="s">
        <v>74</v>
      </c>
      <c r="B62" s="35">
        <f aca="true" t="shared" si="18" ref="B62:J62">B63+B64+B65+B66+B67+B68</f>
        <v>-298934.1</v>
      </c>
      <c r="C62" s="35">
        <f t="shared" si="18"/>
        <v>-196294.96</v>
      </c>
      <c r="D62" s="35">
        <f t="shared" si="18"/>
        <v>-206445.7</v>
      </c>
      <c r="E62" s="35">
        <f t="shared" si="18"/>
        <v>-330780.42000000004</v>
      </c>
      <c r="F62" s="35">
        <f t="shared" si="18"/>
        <v>-363724.77</v>
      </c>
      <c r="G62" s="35">
        <f t="shared" si="18"/>
        <v>-340888.14</v>
      </c>
      <c r="H62" s="35">
        <f t="shared" si="18"/>
        <v>-166848</v>
      </c>
      <c r="I62" s="35">
        <f t="shared" si="18"/>
        <v>-29508</v>
      </c>
      <c r="J62" s="35">
        <f t="shared" si="18"/>
        <v>-58364</v>
      </c>
      <c r="K62" s="35">
        <f aca="true" t="shared" si="19" ref="K62:K91">SUM(B62:J62)</f>
        <v>-1991788.0900000003</v>
      </c>
    </row>
    <row r="63" spans="1:11" ht="18.75" customHeight="1">
      <c r="A63" s="12" t="s">
        <v>75</v>
      </c>
      <c r="B63" s="35">
        <f>-ROUND(B9*$D$3,2)</f>
        <v>-129424</v>
      </c>
      <c r="C63" s="35">
        <f aca="true" t="shared" si="20" ref="C63:J63">-ROUND(C9*$D$3,2)</f>
        <v>-190684</v>
      </c>
      <c r="D63" s="35">
        <f t="shared" si="20"/>
        <v>-150148</v>
      </c>
      <c r="E63" s="35">
        <f t="shared" si="20"/>
        <v>-120480</v>
      </c>
      <c r="F63" s="35">
        <f t="shared" si="20"/>
        <v>-135372</v>
      </c>
      <c r="G63" s="35">
        <f t="shared" si="20"/>
        <v>-183528</v>
      </c>
      <c r="H63" s="35">
        <f t="shared" si="20"/>
        <v>-166848</v>
      </c>
      <c r="I63" s="35">
        <f t="shared" si="20"/>
        <v>-29508</v>
      </c>
      <c r="J63" s="35">
        <f t="shared" si="20"/>
        <v>-58364</v>
      </c>
      <c r="K63" s="35">
        <f t="shared" si="19"/>
        <v>-1164356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-920</v>
      </c>
      <c r="C65" s="35">
        <v>-236</v>
      </c>
      <c r="D65" s="35">
        <v>-588</v>
      </c>
      <c r="E65" s="35">
        <v>-1116</v>
      </c>
      <c r="F65" s="35">
        <v>-616</v>
      </c>
      <c r="G65" s="35">
        <v>-292</v>
      </c>
      <c r="H65" s="19">
        <v>0</v>
      </c>
      <c r="I65" s="19">
        <v>0</v>
      </c>
      <c r="J65" s="19">
        <v>0</v>
      </c>
      <c r="K65" s="35">
        <f t="shared" si="19"/>
        <v>-3768</v>
      </c>
    </row>
    <row r="66" spans="1:11" ht="18.75" customHeight="1">
      <c r="A66" s="12" t="s">
        <v>104</v>
      </c>
      <c r="B66" s="35">
        <v>-7664</v>
      </c>
      <c r="C66" s="35">
        <v>-1516</v>
      </c>
      <c r="D66" s="35">
        <v>-2932</v>
      </c>
      <c r="E66" s="35">
        <v>-4888</v>
      </c>
      <c r="F66" s="35">
        <v>-2708</v>
      </c>
      <c r="G66" s="35">
        <v>-1364</v>
      </c>
      <c r="H66" s="19">
        <v>0</v>
      </c>
      <c r="I66" s="19">
        <v>0</v>
      </c>
      <c r="J66" s="19">
        <v>0</v>
      </c>
      <c r="K66" s="35">
        <f t="shared" si="19"/>
        <v>-21072</v>
      </c>
    </row>
    <row r="67" spans="1:11" ht="18.75" customHeight="1">
      <c r="A67" s="12" t="s">
        <v>52</v>
      </c>
      <c r="B67" s="35">
        <v>-160926.1</v>
      </c>
      <c r="C67" s="35">
        <v>-3858.96</v>
      </c>
      <c r="D67" s="35">
        <v>-52777.7</v>
      </c>
      <c r="E67" s="35">
        <v>-204296.42</v>
      </c>
      <c r="F67" s="35">
        <v>-225028.77</v>
      </c>
      <c r="G67" s="35">
        <v>-155704.14</v>
      </c>
      <c r="H67" s="19">
        <v>0</v>
      </c>
      <c r="I67" s="19">
        <v>0</v>
      </c>
      <c r="J67" s="19">
        <v>0</v>
      </c>
      <c r="K67" s="35">
        <f t="shared" si="19"/>
        <v>-802592.0900000001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-20987.960000000003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-32749.730000000003</v>
      </c>
      <c r="H69" s="65">
        <f t="shared" si="21"/>
        <v>-15319.05</v>
      </c>
      <c r="I69" s="65">
        <f t="shared" si="21"/>
        <v>-67426.62</v>
      </c>
      <c r="J69" s="65">
        <f t="shared" si="21"/>
        <v>-10377.62</v>
      </c>
      <c r="K69" s="65">
        <f t="shared" si="19"/>
        <v>-221012.63999999998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1423431.2000000002</v>
      </c>
      <c r="C107" s="24">
        <f t="shared" si="22"/>
        <v>2331218.5500000003</v>
      </c>
      <c r="D107" s="24">
        <f t="shared" si="22"/>
        <v>2632048.5999999996</v>
      </c>
      <c r="E107" s="24">
        <f t="shared" si="22"/>
        <v>1308072.89</v>
      </c>
      <c r="F107" s="24">
        <f t="shared" si="22"/>
        <v>1857147.8099999998</v>
      </c>
      <c r="G107" s="24">
        <f t="shared" si="22"/>
        <v>2783077.3699999996</v>
      </c>
      <c r="H107" s="24">
        <f t="shared" si="22"/>
        <v>1482810.37</v>
      </c>
      <c r="I107" s="24">
        <f>+I108+I109</f>
        <v>511369.08999999997</v>
      </c>
      <c r="J107" s="24">
        <f>+J108+J109</f>
        <v>956934.1</v>
      </c>
      <c r="K107" s="46">
        <f>SUM(B107:J107)</f>
        <v>15286109.979999999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1406806.9200000002</v>
      </c>
      <c r="C108" s="24">
        <f t="shared" si="23"/>
        <v>2307210.4600000004</v>
      </c>
      <c r="D108" s="24">
        <f t="shared" si="23"/>
        <v>2607302.9999999995</v>
      </c>
      <c r="E108" s="24">
        <f t="shared" si="23"/>
        <v>1285223.3699999999</v>
      </c>
      <c r="F108" s="24">
        <f t="shared" si="23"/>
        <v>1843072.8199999998</v>
      </c>
      <c r="G108" s="24">
        <f t="shared" si="23"/>
        <v>2753525.4299999997</v>
      </c>
      <c r="H108" s="24">
        <f t="shared" si="23"/>
        <v>1463950.32</v>
      </c>
      <c r="I108" s="24">
        <f t="shared" si="23"/>
        <v>511369.08999999997</v>
      </c>
      <c r="J108" s="24">
        <f t="shared" si="23"/>
        <v>943170.78</v>
      </c>
      <c r="K108" s="46">
        <f>SUM(B108:J108)</f>
        <v>15121632.19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18860.05</v>
      </c>
      <c r="I109" s="19">
        <f t="shared" si="24"/>
        <v>0</v>
      </c>
      <c r="J109" s="24">
        <f t="shared" si="24"/>
        <v>13763.32</v>
      </c>
      <c r="K109" s="46">
        <f>SUM(B109:J109)</f>
        <v>164477.78999999998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15286109.99</v>
      </c>
      <c r="L115" s="52"/>
    </row>
    <row r="116" spans="1:11" ht="18.75" customHeight="1">
      <c r="A116" s="26" t="s">
        <v>70</v>
      </c>
      <c r="B116" s="27">
        <v>184821.44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184821.44</v>
      </c>
    </row>
    <row r="117" spans="1:11" ht="18.75" customHeight="1">
      <c r="A117" s="26" t="s">
        <v>71</v>
      </c>
      <c r="B117" s="27">
        <v>1238609.76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1238609.76</v>
      </c>
    </row>
    <row r="118" spans="1:11" ht="18.75" customHeight="1">
      <c r="A118" s="26" t="s">
        <v>72</v>
      </c>
      <c r="B118" s="38">
        <v>0</v>
      </c>
      <c r="C118" s="27">
        <f>+C107</f>
        <v>2331218.5500000003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2331218.5500000003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2449536.95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2449536.95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182511.66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182511.66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1294992.17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1294992.17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13080.73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13080.73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390928.44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390928.44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716771.02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716771.02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84467.68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84467.68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664980.67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664980.67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831412.56</v>
      </c>
      <c r="H127" s="38">
        <v>0</v>
      </c>
      <c r="I127" s="38">
        <v>0</v>
      </c>
      <c r="J127" s="38">
        <v>0</v>
      </c>
      <c r="K127" s="39">
        <f t="shared" si="25"/>
        <v>831412.56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65464.76</v>
      </c>
      <c r="H128" s="38">
        <v>0</v>
      </c>
      <c r="I128" s="38">
        <v>0</v>
      </c>
      <c r="J128" s="38">
        <v>0</v>
      </c>
      <c r="K128" s="39">
        <f t="shared" si="25"/>
        <v>65464.76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377670.43</v>
      </c>
      <c r="H129" s="38">
        <v>0</v>
      </c>
      <c r="I129" s="38">
        <v>0</v>
      </c>
      <c r="J129" s="38">
        <v>0</v>
      </c>
      <c r="K129" s="39">
        <f t="shared" si="25"/>
        <v>377670.43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396653.47</v>
      </c>
      <c r="H130" s="38">
        <v>0</v>
      </c>
      <c r="I130" s="38">
        <v>0</v>
      </c>
      <c r="J130" s="38">
        <v>0</v>
      </c>
      <c r="K130" s="39">
        <f t="shared" si="25"/>
        <v>396653.47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1111876.15</v>
      </c>
      <c r="H131" s="38">
        <v>0</v>
      </c>
      <c r="I131" s="38">
        <v>0</v>
      </c>
      <c r="J131" s="38">
        <v>0</v>
      </c>
      <c r="K131" s="39">
        <f t="shared" si="25"/>
        <v>1111876.15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533467.1</v>
      </c>
      <c r="I132" s="38">
        <v>0</v>
      </c>
      <c r="J132" s="38">
        <v>0</v>
      </c>
      <c r="K132" s="39">
        <f t="shared" si="25"/>
        <v>533467.1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949343.26</v>
      </c>
      <c r="I133" s="38">
        <v>0</v>
      </c>
      <c r="J133" s="38">
        <v>0</v>
      </c>
      <c r="K133" s="39">
        <f t="shared" si="25"/>
        <v>949343.26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511369.09</v>
      </c>
      <c r="J134" s="38"/>
      <c r="K134" s="39">
        <f t="shared" si="25"/>
        <v>511369.09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956934.1</v>
      </c>
      <c r="K135" s="42">
        <f t="shared" si="25"/>
        <v>956934.1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2018-05-22T12:14:29Z</dcterms:modified>
  <cp:category/>
  <cp:version/>
  <cp:contentType/>
  <cp:contentStatus/>
</cp:coreProperties>
</file>