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<sst xmlns="http://schemas.openxmlformats.org/spreadsheetml/2006/main" count="139" uniqueCount="139">
  <si>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</si>
  <si>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</si>
  <si>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</si>
  <si>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</si>
  <si>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</si>
  <si>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</si>
  <si>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</si>
  <si>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</si>
  <si>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</si>
  <si>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</si>
  <si>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</si>
  <si>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</si>
  <si>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</si>
  <si>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</si>
  <si>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</si>
  <si>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</si>
  <si>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</si>
  <si>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</si>
  <si>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</si>
  <si>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</si>
  <si>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</si>
  <si>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</si>
  <si>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</si>
  <si>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</si>
  <si>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</si>
  <si>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</si>
  <si>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</si>
  <si>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</si>
  <si>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</si>
  <si>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</si>
  <si>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</si>
  <si>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</si>
  <si>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</si>
  <si>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</si>
  <si>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</si>
  <si>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</si>
  <si>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</si>
  <si>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</si>
  <si>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</si>
  <si>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</si>
  <si>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</si>
  <si>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</si>
  <si>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</si>
  <si>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</si>
  <si>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</si>
  <si>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</si>
  <si>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</si>
  <si>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</si>
  <si>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</si>
  <si>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</si>
  <si>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</si>
  <si>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</si>
  <si>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</si>
  <si>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</si>
  <si>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</si>
  <si>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</si>
  <si>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</si>
  <si>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</si>
  <si>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</si>
  <si>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</si>
  <si>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</si>
  <si>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</si>
  <si>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</si>
  <si>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</si>
  <si>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</si>
  <si>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</si>
  <si>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</si>
  <si>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</si>
  <si>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</si>
  <si>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</si>
  <si>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</si>
  <si>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</si>
  <si>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</si>
  <si>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</si>
  <si>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</si>
  <si>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</si>
  <si>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</si>
  <si>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</si>
  <si>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</si>
  <si>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</si>
  <si>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</si>
  <si>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</si>
  <si>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</si>
  <si>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</si>
  <si>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</si>
  <si>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</si>
  <si>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</si>
  <si>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</si>
  <si>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</si>
  <si>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</si>
  <si>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</si>
  <si>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</si>
  <si>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</si>
  <si>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</si>
  <si>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</si>
  <si>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</si>
  <si>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</si>
  <si>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</si>
  <si>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</si>
  <si>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</si>
  <si>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</si>
  <si>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</si>
  <si>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</si>
  <si>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</si>
  <si>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</si>
  <si>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</si>
  <si>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</si>
  <si>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</si>
  <si>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</si>
  <si>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</si>
  <si>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</si>
  <si>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</si>
  <si>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</si>
  <si>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</si>
  <si>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</si>
  <si>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</si>
  <si>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</si>
  <si>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</si>
  <si>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</si>
  <si>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</si>
  <si>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</si>
  <si>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</si>
  <si>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</si>
  <si>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</si>
  <si>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</si>
  <si>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</si>
  <si>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</si>
  <si>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</si>
  <si>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</si>
  <si>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</si>
  <si>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</si>
  <si>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</si>
  <si>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</si>
  <si>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</si>
  <si>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</si>
  <si>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</si>
  <si>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</si>
  <si>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</si>
  <si>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13/05/18 - VENCIMENTO 18/05/18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</si>
</sst>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154647</v>
      </c>
      <c r="C7" s="9">
        <f t="shared" si="0"/>
        <v>219529</v>
      </c>
      <c r="D7" s="9">
        <f t="shared" si="0"/>
        <v>237887</v>
      </c>
      <c r="E7" s="9">
        <f t="shared" si="0"/>
        <v>131071</v>
      </c>
      <c r="F7" s="9">
        <f t="shared" si="0"/>
        <v>230596</v>
      </c>
      <c r="G7" s="9">
        <f t="shared" si="0"/>
        <v>378263</v>
      </c>
      <c r="H7" s="9">
        <f t="shared" si="0"/>
        <v>128266</v>
      </c>
      <c r="I7" s="9">
        <f t="shared" si="0"/>
        <v>25877</v>
      </c>
      <c r="J7" s="9">
        <f t="shared" si="0"/>
        <v>114290</v>
      </c>
      <c r="K7" s="9">
        <f t="shared" si="0"/>
        <v>1620426</v>
      </c>
      <c r="L7" s="50"/>
    </row>
    <row r="8" spans="1:11" ht="17.25" customHeight="1">
      <c r="A8" s="10" t="s">
        <v>96</v>
      </c>
      <c r="B8" s="11">
        <f>B9+B12+B16</f>
        <v>73121</v>
      </c>
      <c r="C8" s="11">
        <f aca="true" t="shared" si="1" ref="C8:J8">C9+C12+C16</f>
        <v>109552</v>
      </c>
      <c r="D8" s="11">
        <f t="shared" si="1"/>
        <v>110341</v>
      </c>
      <c r="E8" s="11">
        <f t="shared" si="1"/>
        <v>65953</v>
      </c>
      <c r="F8" s="11">
        <f t="shared" si="1"/>
        <v>104472</v>
      </c>
      <c r="G8" s="11">
        <f t="shared" si="1"/>
        <v>175786</v>
      </c>
      <c r="H8" s="11">
        <f t="shared" si="1"/>
        <v>69104</v>
      </c>
      <c r="I8" s="11">
        <f t="shared" si="1"/>
        <v>11009</v>
      </c>
      <c r="J8" s="11">
        <f t="shared" si="1"/>
        <v>54959</v>
      </c>
      <c r="K8" s="11">
        <f>SUM(B8:J8)</f>
        <v>774297</v>
      </c>
    </row>
    <row r="9" spans="1:11" ht="17.25" customHeight="1">
      <c r="A9" s="15" t="s">
        <v>16</v>
      </c>
      <c r="B9" s="13">
        <f>+B10+B11</f>
        <v>13921</v>
      </c>
      <c r="C9" s="13">
        <f aca="true" t="shared" si="2" ref="C9:J9">+C10+C11</f>
        <v>22831</v>
      </c>
      <c r="D9" s="13">
        <f t="shared" si="2"/>
        <v>22041</v>
      </c>
      <c r="E9" s="13">
        <f t="shared" si="2"/>
        <v>13066</v>
      </c>
      <c r="F9" s="13">
        <f t="shared" si="2"/>
        <v>16781</v>
      </c>
      <c r="G9" s="13">
        <f t="shared" si="2"/>
        <v>21702</v>
      </c>
      <c r="H9" s="13">
        <f t="shared" si="2"/>
        <v>14041</v>
      </c>
      <c r="I9" s="13">
        <f t="shared" si="2"/>
        <v>2537</v>
      </c>
      <c r="J9" s="13">
        <f t="shared" si="2"/>
        <v>10580</v>
      </c>
      <c r="K9" s="11">
        <f>SUM(B9:J9)</f>
        <v>137500</v>
      </c>
    </row>
    <row r="10" spans="1:11" ht="17.25" customHeight="1">
      <c r="A10" s="29" t="s">
        <v>17</v>
      </c>
      <c r="B10" s="13">
        <v>13921</v>
      </c>
      <c r="C10" s="13">
        <v>22831</v>
      </c>
      <c r="D10" s="13">
        <v>22041</v>
      </c>
      <c r="E10" s="13">
        <v>13066</v>
      </c>
      <c r="F10" s="13">
        <v>16781</v>
      </c>
      <c r="G10" s="13">
        <v>21702</v>
      </c>
      <c r="H10" s="13">
        <v>14041</v>
      </c>
      <c r="I10" s="13">
        <v>2537</v>
      </c>
      <c r="J10" s="13">
        <v>10580</v>
      </c>
      <c r="K10" s="11">
        <f>SUM(B10:J10)</f>
        <v>137500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55419</v>
      </c>
      <c r="C12" s="17">
        <f t="shared" si="3"/>
        <v>80901</v>
      </c>
      <c r="D12" s="17">
        <f t="shared" si="3"/>
        <v>82703</v>
      </c>
      <c r="E12" s="17">
        <f t="shared" si="3"/>
        <v>49608</v>
      </c>
      <c r="F12" s="17">
        <f t="shared" si="3"/>
        <v>81185</v>
      </c>
      <c r="G12" s="17">
        <f t="shared" si="3"/>
        <v>143328</v>
      </c>
      <c r="H12" s="17">
        <f t="shared" si="3"/>
        <v>52024</v>
      </c>
      <c r="I12" s="17">
        <f t="shared" si="3"/>
        <v>7811</v>
      </c>
      <c r="J12" s="17">
        <f t="shared" si="3"/>
        <v>41633</v>
      </c>
      <c r="K12" s="11">
        <f aca="true" t="shared" si="4" ref="K12:K27">SUM(B12:J12)</f>
        <v>594612</v>
      </c>
    </row>
    <row r="13" spans="1:13" ht="17.25" customHeight="1">
      <c r="A13" s="14" t="s">
        <v>19</v>
      </c>
      <c r="B13" s="13">
        <v>25657</v>
      </c>
      <c r="C13" s="13">
        <v>40249</v>
      </c>
      <c r="D13" s="13">
        <v>42455</v>
      </c>
      <c r="E13" s="13">
        <v>24320</v>
      </c>
      <c r="F13" s="13">
        <v>36799</v>
      </c>
      <c r="G13" s="13">
        <v>60203</v>
      </c>
      <c r="H13" s="13">
        <v>21974</v>
      </c>
      <c r="I13" s="13">
        <v>4194</v>
      </c>
      <c r="J13" s="13">
        <v>21543</v>
      </c>
      <c r="K13" s="11">
        <f t="shared" si="4"/>
        <v>277394</v>
      </c>
      <c r="L13" s="50"/>
      <c r="M13" s="51"/>
    </row>
    <row r="14" spans="1:12" ht="17.25" customHeight="1">
      <c r="A14" s="14" t="s">
        <v>20</v>
      </c>
      <c r="B14" s="13">
        <v>28341</v>
      </c>
      <c r="C14" s="13">
        <v>38398</v>
      </c>
      <c r="D14" s="13">
        <v>38567</v>
      </c>
      <c r="E14" s="13">
        <v>23856</v>
      </c>
      <c r="F14" s="13">
        <v>42720</v>
      </c>
      <c r="G14" s="13">
        <v>80668</v>
      </c>
      <c r="H14" s="13">
        <v>27909</v>
      </c>
      <c r="I14" s="13">
        <v>3392</v>
      </c>
      <c r="J14" s="13">
        <v>19378</v>
      </c>
      <c r="K14" s="11">
        <f t="shared" si="4"/>
        <v>303229</v>
      </c>
      <c r="L14" s="50"/>
    </row>
    <row r="15" spans="1:11" ht="17.25" customHeight="1">
      <c r="A15" s="14" t="s">
        <v>21</v>
      </c>
      <c r="B15" s="13">
        <v>1421</v>
      </c>
      <c r="C15" s="13">
        <v>2254</v>
      </c>
      <c r="D15" s="13">
        <v>1681</v>
      </c>
      <c r="E15" s="13">
        <v>1432</v>
      </c>
      <c r="F15" s="13">
        <v>1666</v>
      </c>
      <c r="G15" s="13">
        <v>2457</v>
      </c>
      <c r="H15" s="13">
        <v>2141</v>
      </c>
      <c r="I15" s="13">
        <v>225</v>
      </c>
      <c r="J15" s="13">
        <v>712</v>
      </c>
      <c r="K15" s="11">
        <f t="shared" si="4"/>
        <v>13989</v>
      </c>
    </row>
    <row r="16" spans="1:11" ht="17.25" customHeight="1">
      <c r="A16" s="15" t="s">
        <v>92</v>
      </c>
      <c r="B16" s="13">
        <f>B17+B18+B19</f>
        <v>3781</v>
      </c>
      <c r="C16" s="13">
        <f aca="true" t="shared" si="5" ref="C16:J16">C17+C18+C19</f>
        <v>5820</v>
      </c>
      <c r="D16" s="13">
        <f t="shared" si="5"/>
        <v>5597</v>
      </c>
      <c r="E16" s="13">
        <f t="shared" si="5"/>
        <v>3279</v>
      </c>
      <c r="F16" s="13">
        <f t="shared" si="5"/>
        <v>6506</v>
      </c>
      <c r="G16" s="13">
        <f t="shared" si="5"/>
        <v>10756</v>
      </c>
      <c r="H16" s="13">
        <f t="shared" si="5"/>
        <v>3039</v>
      </c>
      <c r="I16" s="13">
        <f t="shared" si="5"/>
        <v>661</v>
      </c>
      <c r="J16" s="13">
        <f t="shared" si="5"/>
        <v>2746</v>
      </c>
      <c r="K16" s="11">
        <f t="shared" si="4"/>
        <v>42185</v>
      </c>
    </row>
    <row r="17" spans="1:11" ht="17.25" customHeight="1">
      <c r="A17" s="14" t="s">
        <v>93</v>
      </c>
      <c r="B17" s="13">
        <v>3762</v>
      </c>
      <c r="C17" s="13">
        <v>5763</v>
      </c>
      <c r="D17" s="13">
        <v>5519</v>
      </c>
      <c r="E17" s="13">
        <v>3242</v>
      </c>
      <c r="F17" s="13">
        <v>6440</v>
      </c>
      <c r="G17" s="13">
        <v>10592</v>
      </c>
      <c r="H17" s="13">
        <v>3003</v>
      </c>
      <c r="I17" s="13">
        <v>658</v>
      </c>
      <c r="J17" s="13">
        <v>2705</v>
      </c>
      <c r="K17" s="11">
        <f t="shared" si="4"/>
        <v>41684</v>
      </c>
    </row>
    <row r="18" spans="1:11" ht="17.25" customHeight="1">
      <c r="A18" s="14" t="s">
        <v>94</v>
      </c>
      <c r="B18" s="13">
        <v>18</v>
      </c>
      <c r="C18" s="13">
        <v>53</v>
      </c>
      <c r="D18" s="13">
        <v>69</v>
      </c>
      <c r="E18" s="13">
        <v>36</v>
      </c>
      <c r="F18" s="13">
        <v>65</v>
      </c>
      <c r="G18" s="13">
        <v>152</v>
      </c>
      <c r="H18" s="13">
        <v>32</v>
      </c>
      <c r="I18" s="13">
        <v>3</v>
      </c>
      <c r="J18" s="13">
        <v>33</v>
      </c>
      <c r="K18" s="11">
        <f t="shared" si="4"/>
        <v>461</v>
      </c>
    </row>
    <row r="19" spans="1:11" ht="17.25" customHeight="1">
      <c r="A19" s="14" t="s">
        <v>95</v>
      </c>
      <c r="B19" s="13">
        <v>1</v>
      </c>
      <c r="C19" s="13">
        <v>4</v>
      </c>
      <c r="D19" s="13">
        <v>9</v>
      </c>
      <c r="E19" s="13">
        <v>1</v>
      </c>
      <c r="F19" s="13">
        <v>1</v>
      </c>
      <c r="G19" s="13">
        <v>12</v>
      </c>
      <c r="H19" s="13">
        <v>4</v>
      </c>
      <c r="I19" s="13">
        <v>0</v>
      </c>
      <c r="J19" s="13">
        <v>8</v>
      </c>
      <c r="K19" s="11">
        <f t="shared" si="4"/>
        <v>40</v>
      </c>
    </row>
    <row r="20" spans="1:11" ht="17.25" customHeight="1">
      <c r="A20" s="16" t="s">
        <v>22</v>
      </c>
      <c r="B20" s="11">
        <f>+B21+B22+B23</f>
        <v>43815</v>
      </c>
      <c r="C20" s="11">
        <f aca="true" t="shared" si="6" ref="C20:J20">+C21+C22+C23</f>
        <v>53635</v>
      </c>
      <c r="D20" s="11">
        <f t="shared" si="6"/>
        <v>64874</v>
      </c>
      <c r="E20" s="11">
        <f t="shared" si="6"/>
        <v>32505</v>
      </c>
      <c r="F20" s="11">
        <f t="shared" si="6"/>
        <v>74578</v>
      </c>
      <c r="G20" s="11">
        <f t="shared" si="6"/>
        <v>133564</v>
      </c>
      <c r="H20" s="11">
        <f t="shared" si="6"/>
        <v>32985</v>
      </c>
      <c r="I20" s="11">
        <f t="shared" si="6"/>
        <v>7112</v>
      </c>
      <c r="J20" s="11">
        <f t="shared" si="6"/>
        <v>28531</v>
      </c>
      <c r="K20" s="11">
        <f t="shared" si="4"/>
        <v>471599</v>
      </c>
    </row>
    <row r="21" spans="1:12" ht="17.25" customHeight="1">
      <c r="A21" s="12" t="s">
        <v>23</v>
      </c>
      <c r="B21" s="13">
        <v>23971</v>
      </c>
      <c r="C21" s="13">
        <v>31701</v>
      </c>
      <c r="D21" s="13">
        <v>38671</v>
      </c>
      <c r="E21" s="13">
        <v>18920</v>
      </c>
      <c r="F21" s="13">
        <v>39571</v>
      </c>
      <c r="G21" s="13">
        <v>62724</v>
      </c>
      <c r="H21" s="13">
        <v>17458</v>
      </c>
      <c r="I21" s="13">
        <v>4480</v>
      </c>
      <c r="J21" s="13">
        <v>16768</v>
      </c>
      <c r="K21" s="11">
        <f t="shared" si="4"/>
        <v>254264</v>
      </c>
      <c r="L21" s="50"/>
    </row>
    <row r="22" spans="1:12" ht="17.25" customHeight="1">
      <c r="A22" s="12" t="s">
        <v>24</v>
      </c>
      <c r="B22" s="13">
        <v>19187</v>
      </c>
      <c r="C22" s="13">
        <v>21131</v>
      </c>
      <c r="D22" s="13">
        <v>25356</v>
      </c>
      <c r="E22" s="13">
        <v>13080</v>
      </c>
      <c r="F22" s="13">
        <v>34122</v>
      </c>
      <c r="G22" s="13">
        <v>69382</v>
      </c>
      <c r="H22" s="13">
        <v>14886</v>
      </c>
      <c r="I22" s="13">
        <v>2530</v>
      </c>
      <c r="J22" s="13">
        <v>11405</v>
      </c>
      <c r="K22" s="11">
        <f t="shared" si="4"/>
        <v>211079</v>
      </c>
      <c r="L22" s="50"/>
    </row>
    <row r="23" spans="1:11" ht="17.25" customHeight="1">
      <c r="A23" s="12" t="s">
        <v>25</v>
      </c>
      <c r="B23" s="13">
        <v>657</v>
      </c>
      <c r="C23" s="13">
        <v>803</v>
      </c>
      <c r="D23" s="13">
        <v>847</v>
      </c>
      <c r="E23" s="13">
        <v>505</v>
      </c>
      <c r="F23" s="13">
        <v>885</v>
      </c>
      <c r="G23" s="13">
        <v>1458</v>
      </c>
      <c r="H23" s="13">
        <v>641</v>
      </c>
      <c r="I23" s="13">
        <v>102</v>
      </c>
      <c r="J23" s="13">
        <v>358</v>
      </c>
      <c r="K23" s="11">
        <f t="shared" si="4"/>
        <v>6256</v>
      </c>
    </row>
    <row r="24" spans="1:11" ht="17.25" customHeight="1">
      <c r="A24" s="16" t="s">
        <v>26</v>
      </c>
      <c r="B24" s="13">
        <f>+B25+B26</f>
        <v>37711</v>
      </c>
      <c r="C24" s="13">
        <f aca="true" t="shared" si="7" ref="C24:J24">+C25+C26</f>
        <v>56342</v>
      </c>
      <c r="D24" s="13">
        <f t="shared" si="7"/>
        <v>62672</v>
      </c>
      <c r="E24" s="13">
        <f t="shared" si="7"/>
        <v>32613</v>
      </c>
      <c r="F24" s="13">
        <f t="shared" si="7"/>
        <v>51546</v>
      </c>
      <c r="G24" s="13">
        <f t="shared" si="7"/>
        <v>68913</v>
      </c>
      <c r="H24" s="13">
        <f t="shared" si="7"/>
        <v>25605</v>
      </c>
      <c r="I24" s="13">
        <f t="shared" si="7"/>
        <v>7756</v>
      </c>
      <c r="J24" s="13">
        <f t="shared" si="7"/>
        <v>30800</v>
      </c>
      <c r="K24" s="11">
        <f t="shared" si="4"/>
        <v>373958</v>
      </c>
    </row>
    <row r="25" spans="1:12" ht="17.25" customHeight="1">
      <c r="A25" s="12" t="s">
        <v>114</v>
      </c>
      <c r="B25" s="13">
        <v>22915</v>
      </c>
      <c r="C25" s="13">
        <v>35441</v>
      </c>
      <c r="D25" s="13">
        <v>41366</v>
      </c>
      <c r="E25" s="13">
        <v>21651</v>
      </c>
      <c r="F25" s="13">
        <v>31296</v>
      </c>
      <c r="G25" s="13">
        <v>39979</v>
      </c>
      <c r="H25" s="13">
        <v>15948</v>
      </c>
      <c r="I25" s="13">
        <v>5794</v>
      </c>
      <c r="J25" s="13">
        <v>19239</v>
      </c>
      <c r="K25" s="11">
        <f t="shared" si="4"/>
        <v>233629</v>
      </c>
      <c r="L25" s="50"/>
    </row>
    <row r="26" spans="1:12" ht="17.25" customHeight="1">
      <c r="A26" s="12" t="s">
        <v>115</v>
      </c>
      <c r="B26" s="13">
        <v>14796</v>
      </c>
      <c r="C26" s="13">
        <v>20901</v>
      </c>
      <c r="D26" s="13">
        <v>21306</v>
      </c>
      <c r="E26" s="13">
        <v>10962</v>
      </c>
      <c r="F26" s="13">
        <v>20250</v>
      </c>
      <c r="G26" s="13">
        <v>28934</v>
      </c>
      <c r="H26" s="13">
        <v>9657</v>
      </c>
      <c r="I26" s="13">
        <v>1962</v>
      </c>
      <c r="J26" s="13">
        <v>11561</v>
      </c>
      <c r="K26" s="11">
        <f t="shared" si="4"/>
        <v>140329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572</v>
      </c>
      <c r="I27" s="11">
        <v>0</v>
      </c>
      <c r="J27" s="11">
        <v>0</v>
      </c>
      <c r="K27" s="11">
        <f t="shared" si="4"/>
        <v>572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30616.87</v>
      </c>
      <c r="I35" s="19">
        <v>0</v>
      </c>
      <c r="J35" s="19">
        <v>0</v>
      </c>
      <c r="K35" s="23">
        <f>SUM(B35:J35)</f>
        <v>30616.87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462279.53</v>
      </c>
      <c r="C47" s="22">
        <f aca="true" t="shared" si="12" ref="C47:H47">+C48+C57</f>
        <v>731176.2799999999</v>
      </c>
      <c r="D47" s="22">
        <f t="shared" si="12"/>
        <v>886929.8400000001</v>
      </c>
      <c r="E47" s="22">
        <f t="shared" si="12"/>
        <v>427269.8900000001</v>
      </c>
      <c r="F47" s="22">
        <f t="shared" si="12"/>
        <v>717485.8999999999</v>
      </c>
      <c r="G47" s="22">
        <f t="shared" si="12"/>
        <v>1003330.4999999999</v>
      </c>
      <c r="H47" s="22">
        <f t="shared" si="12"/>
        <v>428921.55999999994</v>
      </c>
      <c r="I47" s="22">
        <f>+I48+I57</f>
        <v>126657.15</v>
      </c>
      <c r="J47" s="22">
        <f>+J48+J57</f>
        <v>368656.44</v>
      </c>
      <c r="K47" s="22">
        <f>SUM(B47:J47)</f>
        <v>5152707.09</v>
      </c>
    </row>
    <row r="48" spans="1:11" ht="17.25" customHeight="1">
      <c r="A48" s="16" t="s">
        <v>107</v>
      </c>
      <c r="B48" s="23">
        <f>SUM(B49:B56)</f>
        <v>445655.25</v>
      </c>
      <c r="C48" s="23">
        <f aca="true" t="shared" si="13" ref="C48:J48">SUM(C49:C56)</f>
        <v>707168.19</v>
      </c>
      <c r="D48" s="23">
        <f t="shared" si="13"/>
        <v>862184.2400000001</v>
      </c>
      <c r="E48" s="23">
        <f t="shared" si="13"/>
        <v>404420.37000000005</v>
      </c>
      <c r="F48" s="23">
        <f t="shared" si="13"/>
        <v>703410.9099999999</v>
      </c>
      <c r="G48" s="23">
        <f t="shared" si="13"/>
        <v>973778.5599999999</v>
      </c>
      <c r="H48" s="23">
        <f t="shared" si="13"/>
        <v>410061.50999999995</v>
      </c>
      <c r="I48" s="23">
        <f t="shared" si="13"/>
        <v>126657.15</v>
      </c>
      <c r="J48" s="23">
        <f t="shared" si="13"/>
        <v>354893.12</v>
      </c>
      <c r="K48" s="23">
        <f aca="true" t="shared" si="14" ref="K48:K57">SUM(B48:J48)</f>
        <v>4988229.300000001</v>
      </c>
    </row>
    <row r="49" spans="1:11" ht="17.25" customHeight="1">
      <c r="A49" s="34" t="s">
        <v>43</v>
      </c>
      <c r="B49" s="23">
        <f aca="true" t="shared" si="15" ref="B49:H49">ROUND(B30*B7,2)</f>
        <v>442305.88</v>
      </c>
      <c r="C49" s="23">
        <f t="shared" si="15"/>
        <v>700912.19</v>
      </c>
      <c r="D49" s="23">
        <f t="shared" si="15"/>
        <v>856987.92</v>
      </c>
      <c r="E49" s="23">
        <f t="shared" si="15"/>
        <v>401575.33</v>
      </c>
      <c r="F49" s="23">
        <f t="shared" si="15"/>
        <v>699213.19</v>
      </c>
      <c r="G49" s="23">
        <f t="shared" si="15"/>
        <v>967823.71</v>
      </c>
      <c r="H49" s="23">
        <f t="shared" si="15"/>
        <v>376319.62</v>
      </c>
      <c r="I49" s="23">
        <f>ROUND(I30*I7,2)</f>
        <v>125591.43</v>
      </c>
      <c r="J49" s="23">
        <f>ROUND(J30*J7,2)</f>
        <v>352676.08</v>
      </c>
      <c r="K49" s="23">
        <f t="shared" si="14"/>
        <v>4923405.35</v>
      </c>
    </row>
    <row r="50" spans="1:11" ht="17.25" customHeight="1">
      <c r="A50" s="34" t="s">
        <v>44</v>
      </c>
      <c r="B50" s="19">
        <v>0</v>
      </c>
      <c r="C50" s="23">
        <f>ROUND(C31*C7,2)</f>
        <v>1557.97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1557.97</v>
      </c>
    </row>
    <row r="51" spans="1:11" ht="17.25" customHeight="1">
      <c r="A51" s="64" t="s">
        <v>103</v>
      </c>
      <c r="B51" s="65">
        <f aca="true" t="shared" si="16" ref="B51:H51">ROUND(B32*B7,2)</f>
        <v>-742.31</v>
      </c>
      <c r="C51" s="65">
        <f t="shared" si="16"/>
        <v>-1075.69</v>
      </c>
      <c r="D51" s="65">
        <f t="shared" si="16"/>
        <v>-1189.44</v>
      </c>
      <c r="E51" s="65">
        <f t="shared" si="16"/>
        <v>-600.36</v>
      </c>
      <c r="F51" s="65">
        <f t="shared" si="16"/>
        <v>-1083.8</v>
      </c>
      <c r="G51" s="65">
        <f t="shared" si="16"/>
        <v>-1475.23</v>
      </c>
      <c r="H51" s="65">
        <f t="shared" si="16"/>
        <v>-590.02</v>
      </c>
      <c r="I51" s="19">
        <v>0</v>
      </c>
      <c r="J51" s="19">
        <v>0</v>
      </c>
      <c r="K51" s="65">
        <f>SUM(B51:J51)</f>
        <v>-6756.85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30616.87</v>
      </c>
      <c r="I53" s="31">
        <f>+I35</f>
        <v>0</v>
      </c>
      <c r="J53" s="31">
        <f>+J35</f>
        <v>0</v>
      </c>
      <c r="K53" s="23">
        <f t="shared" si="14"/>
        <v>30616.87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24745.6</v>
      </c>
      <c r="E57" s="36">
        <v>22849.52</v>
      </c>
      <c r="F57" s="36">
        <v>14074.99</v>
      </c>
      <c r="G57" s="36">
        <v>29551.94</v>
      </c>
      <c r="H57" s="36">
        <v>18860.05</v>
      </c>
      <c r="I57" s="19">
        <v>0</v>
      </c>
      <c r="J57" s="36">
        <v>13763.32</v>
      </c>
      <c r="K57" s="36">
        <f t="shared" si="14"/>
        <v>164477.78999999998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-56684</v>
      </c>
      <c r="C61" s="35">
        <f t="shared" si="17"/>
        <v>-92363.58</v>
      </c>
      <c r="D61" s="35">
        <f t="shared" si="17"/>
        <v>-89238.15</v>
      </c>
      <c r="E61" s="35">
        <f t="shared" si="17"/>
        <v>-53264</v>
      </c>
      <c r="F61" s="35">
        <f t="shared" si="17"/>
        <v>-69504.65</v>
      </c>
      <c r="G61" s="35">
        <f t="shared" si="17"/>
        <v>-90314.4</v>
      </c>
      <c r="H61" s="35">
        <f t="shared" si="17"/>
        <v>-57164</v>
      </c>
      <c r="I61" s="35">
        <f t="shared" si="17"/>
        <v>-12540.81</v>
      </c>
      <c r="J61" s="35">
        <f t="shared" si="17"/>
        <v>-42320</v>
      </c>
      <c r="K61" s="35">
        <f>SUM(B61:J61)</f>
        <v>-563393.5900000001</v>
      </c>
    </row>
    <row r="62" spans="1:11" ht="18.75" customHeight="1">
      <c r="A62" s="16" t="s">
        <v>74</v>
      </c>
      <c r="B62" s="35">
        <f aca="true" t="shared" si="18" ref="B62:J62">B63+B64+B65+B66+B67+B68</f>
        <v>-55684</v>
      </c>
      <c r="C62" s="35">
        <f t="shared" si="18"/>
        <v>-91324</v>
      </c>
      <c r="D62" s="35">
        <f t="shared" si="18"/>
        <v>-88164</v>
      </c>
      <c r="E62" s="35">
        <f t="shared" si="18"/>
        <v>-52264</v>
      </c>
      <c r="F62" s="35">
        <f t="shared" si="18"/>
        <v>-67124</v>
      </c>
      <c r="G62" s="35">
        <f t="shared" si="18"/>
        <v>-86808</v>
      </c>
      <c r="H62" s="35">
        <f t="shared" si="18"/>
        <v>-56164</v>
      </c>
      <c r="I62" s="35">
        <f t="shared" si="18"/>
        <v>-10148</v>
      </c>
      <c r="J62" s="35">
        <f t="shared" si="18"/>
        <v>-42320</v>
      </c>
      <c r="K62" s="35">
        <f aca="true" t="shared" si="19" ref="K62:K91">SUM(B62:J62)</f>
        <v>-550000</v>
      </c>
    </row>
    <row r="63" spans="1:11" ht="18.75" customHeight="1">
      <c r="A63" s="12" t="s">
        <v>75</v>
      </c>
      <c r="B63" s="35">
        <f>-ROUND(B9*$D$3,2)</f>
        <v>-55684</v>
      </c>
      <c r="C63" s="35">
        <f aca="true" t="shared" si="20" ref="C63:J63">-ROUND(C9*$D$3,2)</f>
        <v>-91324</v>
      </c>
      <c r="D63" s="35">
        <f t="shared" si="20"/>
        <v>-88164</v>
      </c>
      <c r="E63" s="35">
        <f t="shared" si="20"/>
        <v>-52264</v>
      </c>
      <c r="F63" s="35">
        <f t="shared" si="20"/>
        <v>-67124</v>
      </c>
      <c r="G63" s="35">
        <f t="shared" si="20"/>
        <v>-86808</v>
      </c>
      <c r="H63" s="35">
        <f t="shared" si="20"/>
        <v>-56164</v>
      </c>
      <c r="I63" s="35">
        <f t="shared" si="20"/>
        <v>-10148</v>
      </c>
      <c r="J63" s="35">
        <f t="shared" si="20"/>
        <v>-42320</v>
      </c>
      <c r="K63" s="35">
        <f t="shared" si="19"/>
        <v>-550000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-1000</v>
      </c>
      <c r="C69" s="65">
        <f>SUM(C70:C103)</f>
        <v>-1039.58</v>
      </c>
      <c r="D69" s="65">
        <f>SUM(D70:D103)</f>
        <v>-1074.15</v>
      </c>
      <c r="E69" s="65">
        <f aca="true" t="shared" si="21" ref="E69:J69">SUM(E70:E103)</f>
        <v>-1000</v>
      </c>
      <c r="F69" s="65">
        <f t="shared" si="21"/>
        <v>-2380.65</v>
      </c>
      <c r="G69" s="65">
        <f t="shared" si="21"/>
        <v>-3506.4</v>
      </c>
      <c r="H69" s="65">
        <f t="shared" si="21"/>
        <v>-1000</v>
      </c>
      <c r="I69" s="65">
        <f t="shared" si="21"/>
        <v>-2392.81</v>
      </c>
      <c r="J69" s="65">
        <f t="shared" si="21"/>
        <v>0</v>
      </c>
      <c r="K69" s="65">
        <f t="shared" si="19"/>
        <v>-13393.589999999998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5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5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-1000</v>
      </c>
      <c r="I84" s="19">
        <v>0</v>
      </c>
      <c r="J84" s="19">
        <v>0</v>
      </c>
      <c r="K84" s="65">
        <f t="shared" si="19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-500</v>
      </c>
      <c r="H86" s="19">
        <v>0</v>
      </c>
      <c r="I86" s="19">
        <v>0</v>
      </c>
      <c r="J86" s="19">
        <v>0</v>
      </c>
      <c r="K86" s="19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405595.53</v>
      </c>
      <c r="C107" s="24">
        <f t="shared" si="22"/>
        <v>638812.7</v>
      </c>
      <c r="D107" s="24">
        <f t="shared" si="22"/>
        <v>797691.6900000001</v>
      </c>
      <c r="E107" s="24">
        <f t="shared" si="22"/>
        <v>374005.8900000001</v>
      </c>
      <c r="F107" s="24">
        <f t="shared" si="22"/>
        <v>647981.2499999999</v>
      </c>
      <c r="G107" s="24">
        <f t="shared" si="22"/>
        <v>913016.0999999999</v>
      </c>
      <c r="H107" s="24">
        <f t="shared" si="22"/>
        <v>371757.55999999994</v>
      </c>
      <c r="I107" s="24">
        <f>+I108+I109</f>
        <v>114116.34</v>
      </c>
      <c r="J107" s="24">
        <f>+J108+J109</f>
        <v>326336.44</v>
      </c>
      <c r="K107" s="46">
        <f>SUM(B107:J107)</f>
        <v>4589313.500000001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388971.25</v>
      </c>
      <c r="C108" s="24">
        <f t="shared" si="23"/>
        <v>614804.61</v>
      </c>
      <c r="D108" s="24">
        <f t="shared" si="23"/>
        <v>772946.0900000001</v>
      </c>
      <c r="E108" s="24">
        <f t="shared" si="23"/>
        <v>351156.37000000005</v>
      </c>
      <c r="F108" s="24">
        <f t="shared" si="23"/>
        <v>633906.2599999999</v>
      </c>
      <c r="G108" s="24">
        <f t="shared" si="23"/>
        <v>883464.1599999999</v>
      </c>
      <c r="H108" s="24">
        <f t="shared" si="23"/>
        <v>352897.50999999995</v>
      </c>
      <c r="I108" s="24">
        <f t="shared" si="23"/>
        <v>114116.34</v>
      </c>
      <c r="J108" s="24">
        <f t="shared" si="23"/>
        <v>312573.12</v>
      </c>
      <c r="K108" s="46">
        <f>SUM(B108:J108)</f>
        <v>4424835.71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24745.6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18860.05</v>
      </c>
      <c r="I109" s="19">
        <f t="shared" si="24"/>
        <v>0</v>
      </c>
      <c r="J109" s="24">
        <f t="shared" si="24"/>
        <v>13763.32</v>
      </c>
      <c r="K109" s="46">
        <f>SUM(B109:J109)</f>
        <v>164477.78999999998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4589313.5200000005</v>
      </c>
      <c r="L115" s="52"/>
    </row>
    <row r="116" spans="1:11" ht="18.75" customHeight="1">
      <c r="A116" s="26" t="s">
        <v>70</v>
      </c>
      <c r="B116" s="27">
        <v>51066.86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51066.86</v>
      </c>
    </row>
    <row r="117" spans="1:11" ht="18.75" customHeight="1">
      <c r="A117" s="26" t="s">
        <v>71</v>
      </c>
      <c r="B117" s="27">
        <v>354528.68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354528.68</v>
      </c>
    </row>
    <row r="118" spans="1:11" ht="18.75" customHeight="1">
      <c r="A118" s="26" t="s">
        <v>72</v>
      </c>
      <c r="B118" s="38">
        <v>0</v>
      </c>
      <c r="C118" s="27">
        <f>+C107</f>
        <v>638812.7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638812.7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743585.02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743585.02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54106.67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54106.67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370265.83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370265.83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3740.06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3740.06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121484.48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121484.48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225036.72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225036.72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39656.76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39656.76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261803.29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261803.29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274946.98</v>
      </c>
      <c r="H127" s="38">
        <v>0</v>
      </c>
      <c r="I127" s="38">
        <v>0</v>
      </c>
      <c r="J127" s="38">
        <v>0</v>
      </c>
      <c r="K127" s="39">
        <f t="shared" si="25"/>
        <v>274946.98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28066.5</v>
      </c>
      <c r="H128" s="38">
        <v>0</v>
      </c>
      <c r="I128" s="38">
        <v>0</v>
      </c>
      <c r="J128" s="38">
        <v>0</v>
      </c>
      <c r="K128" s="39">
        <f t="shared" si="25"/>
        <v>28066.5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124643.9</v>
      </c>
      <c r="H129" s="38">
        <v>0</v>
      </c>
      <c r="I129" s="38">
        <v>0</v>
      </c>
      <c r="J129" s="38">
        <v>0</v>
      </c>
      <c r="K129" s="39">
        <f t="shared" si="25"/>
        <v>124643.9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119866.96</v>
      </c>
      <c r="H130" s="38">
        <v>0</v>
      </c>
      <c r="I130" s="38">
        <v>0</v>
      </c>
      <c r="J130" s="38">
        <v>0</v>
      </c>
      <c r="K130" s="39">
        <f t="shared" si="25"/>
        <v>119866.96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365491.77</v>
      </c>
      <c r="H131" s="38">
        <v>0</v>
      </c>
      <c r="I131" s="38">
        <v>0</v>
      </c>
      <c r="J131" s="38">
        <v>0</v>
      </c>
      <c r="K131" s="39">
        <f t="shared" si="25"/>
        <v>365491.77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129849.38</v>
      </c>
      <c r="I132" s="38">
        <v>0</v>
      </c>
      <c r="J132" s="38">
        <v>0</v>
      </c>
      <c r="K132" s="39">
        <f t="shared" si="25"/>
        <v>129849.38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241908.18</v>
      </c>
      <c r="I133" s="38">
        <v>0</v>
      </c>
      <c r="J133" s="38">
        <v>0</v>
      </c>
      <c r="K133" s="39">
        <f t="shared" si="25"/>
        <v>241908.18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114116.34</v>
      </c>
      <c r="J134" s="38"/>
      <c r="K134" s="39">
        <f t="shared" si="25"/>
        <v>114116.34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326336.44</v>
      </c>
      <c r="K135" s="42">
        <f t="shared" si="25"/>
        <v>326336.44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2018-05-18T17:27:18Z</dcterms:modified>
  <cp:category/>
  <cp:version/>
  <cp:contentType/>
  <cp:contentStatus/>
</cp:coreProperties>
</file>