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<sst xmlns="http://schemas.openxmlformats.org/spreadsheetml/2006/main" count="139" uniqueCount="139">
  <si>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</si>
  <si>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</si>
  <si>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</si>
  <si>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</si>
  <si>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</si>
  <si>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</si>
  <si>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</si>
  <si>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</si>
  <si>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</si>
  <si>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</si>
  <si>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</si>
  <si>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</si>
  <si>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</si>
  <si>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</si>
  <si>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</si>
  <si>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</si>
  <si>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</si>
  <si>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</si>
  <si>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</si>
  <si>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</si>
  <si>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</si>
  <si>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</si>
  <si>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</si>
  <si>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</si>
  <si>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</si>
  <si>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</si>
  <si>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</si>
  <si>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</si>
  <si>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</si>
  <si>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</si>
  <si>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</si>
  <si>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</si>
  <si>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</si>
  <si>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</si>
  <si>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</si>
  <si>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</si>
  <si>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</si>
  <si>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</si>
  <si>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</si>
  <si>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</si>
  <si>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</si>
  <si>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</si>
  <si>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</si>
  <si>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</si>
  <si>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</si>
  <si>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</si>
  <si>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</si>
  <si>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</si>
  <si>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</si>
  <si>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</si>
  <si>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</si>
  <si>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</si>
  <si>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</si>
  <si>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</si>
  <si>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</si>
  <si>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</si>
  <si>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</si>
  <si>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</si>
  <si>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</si>
  <si>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</si>
  <si>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</si>
  <si>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</si>
  <si>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</si>
  <si>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</si>
  <si>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</si>
  <si>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</si>
  <si>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</si>
  <si>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</si>
  <si>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</si>
  <si>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</si>
  <si>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</si>
  <si>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</si>
  <si>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</si>
  <si>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</si>
  <si>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</si>
  <si>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</si>
  <si>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</si>
  <si>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</si>
  <si>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</si>
  <si>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</si>
  <si>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</si>
  <si>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</si>
  <si>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</si>
  <si>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</si>
  <si>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</si>
  <si>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</si>
  <si>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</si>
  <si>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</si>
  <si>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</si>
  <si>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</si>
  <si>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</si>
  <si>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</si>
  <si>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</si>
  <si>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</si>
  <si>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</si>
  <si>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</si>
  <si>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</si>
  <si>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</si>
  <si>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</si>
  <si>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</si>
  <si>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</si>
  <si>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</si>
  <si>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</si>
  <si>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</si>
  <si>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</si>
  <si>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</si>
  <si>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</si>
  <si>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</si>
  <si>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</si>
  <si>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</si>
  <si>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</si>
  <si>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</si>
  <si>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</si>
  <si>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</si>
  <si>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</si>
  <si>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</si>
  <si>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</si>
  <si>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</si>
  <si>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</si>
  <si>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</si>
  <si>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</si>
  <si>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</si>
  <si>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</si>
  <si>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</si>
  <si>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</si>
  <si>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</si>
  <si>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</si>
  <si>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</si>
  <si>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</si>
  <si>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</si>
  <si>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</si>
  <si>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</si>
  <si>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</si>
  <si>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</si>
  <si>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</si>
  <si>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</si>
  <si>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</si>
  <si>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</si>
  <si>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08/05/18 - VENCIMENTO 15/05/18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</si>
</sst>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608615</v>
      </c>
      <c r="C7" s="9">
        <f t="shared" si="0"/>
        <v>807319</v>
      </c>
      <c r="D7" s="9">
        <f t="shared" si="0"/>
        <v>812928</v>
      </c>
      <c r="E7" s="9">
        <f t="shared" si="0"/>
        <v>541510</v>
      </c>
      <c r="F7" s="9">
        <f t="shared" si="0"/>
        <v>745918</v>
      </c>
      <c r="G7" s="9">
        <f t="shared" si="0"/>
        <v>1244239</v>
      </c>
      <c r="H7" s="9">
        <f t="shared" si="0"/>
        <v>560180</v>
      </c>
      <c r="I7" s="9">
        <f t="shared" si="0"/>
        <v>129123</v>
      </c>
      <c r="J7" s="9">
        <f t="shared" si="0"/>
        <v>341925</v>
      </c>
      <c r="K7" s="9">
        <f t="shared" si="0"/>
        <v>5791757</v>
      </c>
      <c r="L7" s="50"/>
    </row>
    <row r="8" spans="1:11" ht="17.25" customHeight="1">
      <c r="A8" s="10" t="s">
        <v>96</v>
      </c>
      <c r="B8" s="11">
        <f>B9+B12+B16</f>
        <v>287837</v>
      </c>
      <c r="C8" s="11">
        <f aca="true" t="shared" si="1" ref="C8:J8">C9+C12+C16</f>
        <v>393955</v>
      </c>
      <c r="D8" s="11">
        <f t="shared" si="1"/>
        <v>366959</v>
      </c>
      <c r="E8" s="11">
        <f t="shared" si="1"/>
        <v>264113</v>
      </c>
      <c r="F8" s="11">
        <f t="shared" si="1"/>
        <v>346744</v>
      </c>
      <c r="G8" s="11">
        <f t="shared" si="1"/>
        <v>583134</v>
      </c>
      <c r="H8" s="11">
        <f t="shared" si="1"/>
        <v>291433</v>
      </c>
      <c r="I8" s="11">
        <f t="shared" si="1"/>
        <v>57141</v>
      </c>
      <c r="J8" s="11">
        <f t="shared" si="1"/>
        <v>152914</v>
      </c>
      <c r="K8" s="11">
        <f>SUM(B8:J8)</f>
        <v>2744230</v>
      </c>
    </row>
    <row r="9" spans="1:11" ht="17.25" customHeight="1">
      <c r="A9" s="15" t="s">
        <v>16</v>
      </c>
      <c r="B9" s="13">
        <f>+B10+B11</f>
        <v>35641</v>
      </c>
      <c r="C9" s="13">
        <f aca="true" t="shared" si="2" ref="C9:J9">+C10+C11</f>
        <v>52618</v>
      </c>
      <c r="D9" s="13">
        <f t="shared" si="2"/>
        <v>43340</v>
      </c>
      <c r="E9" s="13">
        <f t="shared" si="2"/>
        <v>32908</v>
      </c>
      <c r="F9" s="13">
        <f t="shared" si="2"/>
        <v>36977</v>
      </c>
      <c r="G9" s="13">
        <f t="shared" si="2"/>
        <v>50046</v>
      </c>
      <c r="H9" s="13">
        <f t="shared" si="2"/>
        <v>44875</v>
      </c>
      <c r="I9" s="13">
        <f t="shared" si="2"/>
        <v>8457</v>
      </c>
      <c r="J9" s="13">
        <f t="shared" si="2"/>
        <v>17467</v>
      </c>
      <c r="K9" s="11">
        <f>SUM(B9:J9)</f>
        <v>322329</v>
      </c>
    </row>
    <row r="10" spans="1:11" ht="17.25" customHeight="1">
      <c r="A10" s="29" t="s">
        <v>17</v>
      </c>
      <c r="B10" s="13">
        <v>35641</v>
      </c>
      <c r="C10" s="13">
        <v>52618</v>
      </c>
      <c r="D10" s="13">
        <v>43340</v>
      </c>
      <c r="E10" s="13">
        <v>32908</v>
      </c>
      <c r="F10" s="13">
        <v>36977</v>
      </c>
      <c r="G10" s="13">
        <v>50046</v>
      </c>
      <c r="H10" s="13">
        <v>44875</v>
      </c>
      <c r="I10" s="13">
        <v>8457</v>
      </c>
      <c r="J10" s="13">
        <v>17467</v>
      </c>
      <c r="K10" s="11">
        <f>SUM(B10:J10)</f>
        <v>322329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239099</v>
      </c>
      <c r="C12" s="17">
        <f t="shared" si="3"/>
        <v>322583</v>
      </c>
      <c r="D12" s="17">
        <f t="shared" si="3"/>
        <v>306781</v>
      </c>
      <c r="E12" s="17">
        <f t="shared" si="3"/>
        <v>219452</v>
      </c>
      <c r="F12" s="17">
        <f t="shared" si="3"/>
        <v>290709</v>
      </c>
      <c r="G12" s="17">
        <f t="shared" si="3"/>
        <v>500023</v>
      </c>
      <c r="H12" s="17">
        <f t="shared" si="3"/>
        <v>233470</v>
      </c>
      <c r="I12" s="17">
        <f t="shared" si="3"/>
        <v>45782</v>
      </c>
      <c r="J12" s="17">
        <f t="shared" si="3"/>
        <v>128141</v>
      </c>
      <c r="K12" s="11">
        <f aca="true" t="shared" si="4" ref="K12:K27">SUM(B12:J12)</f>
        <v>2286040</v>
      </c>
    </row>
    <row r="13" spans="1:13" ht="17.25" customHeight="1">
      <c r="A13" s="14" t="s">
        <v>19</v>
      </c>
      <c r="B13" s="13">
        <v>110353</v>
      </c>
      <c r="C13" s="13">
        <v>156872</v>
      </c>
      <c r="D13" s="13">
        <v>157085</v>
      </c>
      <c r="E13" s="13">
        <v>106879</v>
      </c>
      <c r="F13" s="13">
        <v>139493</v>
      </c>
      <c r="G13" s="13">
        <v>227127</v>
      </c>
      <c r="H13" s="13">
        <v>102319</v>
      </c>
      <c r="I13" s="13">
        <v>24267</v>
      </c>
      <c r="J13" s="13">
        <v>65183</v>
      </c>
      <c r="K13" s="11">
        <f t="shared" si="4"/>
        <v>1089578</v>
      </c>
      <c r="L13" s="50"/>
      <c r="M13" s="51"/>
    </row>
    <row r="14" spans="1:12" ht="17.25" customHeight="1">
      <c r="A14" s="14" t="s">
        <v>20</v>
      </c>
      <c r="B14" s="13">
        <v>115783</v>
      </c>
      <c r="C14" s="13">
        <v>145077</v>
      </c>
      <c r="D14" s="13">
        <v>136210</v>
      </c>
      <c r="E14" s="13">
        <v>100388</v>
      </c>
      <c r="F14" s="13">
        <v>137506</v>
      </c>
      <c r="G14" s="13">
        <v>251853</v>
      </c>
      <c r="H14" s="13">
        <v>110793</v>
      </c>
      <c r="I14" s="13">
        <v>18131</v>
      </c>
      <c r="J14" s="13">
        <v>58405</v>
      </c>
      <c r="K14" s="11">
        <f t="shared" si="4"/>
        <v>1074146</v>
      </c>
      <c r="L14" s="50"/>
    </row>
    <row r="15" spans="1:11" ht="17.25" customHeight="1">
      <c r="A15" s="14" t="s">
        <v>21</v>
      </c>
      <c r="B15" s="13">
        <v>12963</v>
      </c>
      <c r="C15" s="13">
        <v>20634</v>
      </c>
      <c r="D15" s="13">
        <v>13486</v>
      </c>
      <c r="E15" s="13">
        <v>12185</v>
      </c>
      <c r="F15" s="13">
        <v>13710</v>
      </c>
      <c r="G15" s="13">
        <v>21043</v>
      </c>
      <c r="H15" s="13">
        <v>20358</v>
      </c>
      <c r="I15" s="13">
        <v>3384</v>
      </c>
      <c r="J15" s="13">
        <v>4553</v>
      </c>
      <c r="K15" s="11">
        <f t="shared" si="4"/>
        <v>122316</v>
      </c>
    </row>
    <row r="16" spans="1:11" ht="17.25" customHeight="1">
      <c r="A16" s="15" t="s">
        <v>92</v>
      </c>
      <c r="B16" s="13">
        <f>B17+B18+B19</f>
        <v>13097</v>
      </c>
      <c r="C16" s="13">
        <f aca="true" t="shared" si="5" ref="C16:J16">C17+C18+C19</f>
        <v>18754</v>
      </c>
      <c r="D16" s="13">
        <f t="shared" si="5"/>
        <v>16838</v>
      </c>
      <c r="E16" s="13">
        <f t="shared" si="5"/>
        <v>11753</v>
      </c>
      <c r="F16" s="13">
        <f t="shared" si="5"/>
        <v>19058</v>
      </c>
      <c r="G16" s="13">
        <f t="shared" si="5"/>
        <v>33065</v>
      </c>
      <c r="H16" s="13">
        <f t="shared" si="5"/>
        <v>13088</v>
      </c>
      <c r="I16" s="13">
        <f t="shared" si="5"/>
        <v>2902</v>
      </c>
      <c r="J16" s="13">
        <f t="shared" si="5"/>
        <v>7306</v>
      </c>
      <c r="K16" s="11">
        <f t="shared" si="4"/>
        <v>135861</v>
      </c>
    </row>
    <row r="17" spans="1:11" ht="17.25" customHeight="1">
      <c r="A17" s="14" t="s">
        <v>93</v>
      </c>
      <c r="B17" s="13">
        <v>12962</v>
      </c>
      <c r="C17" s="13">
        <v>18555</v>
      </c>
      <c r="D17" s="13">
        <v>16634</v>
      </c>
      <c r="E17" s="13">
        <v>11622</v>
      </c>
      <c r="F17" s="13">
        <v>18856</v>
      </c>
      <c r="G17" s="13">
        <v>32669</v>
      </c>
      <c r="H17" s="13">
        <v>12934</v>
      </c>
      <c r="I17" s="13">
        <v>2879</v>
      </c>
      <c r="J17" s="13">
        <v>7238</v>
      </c>
      <c r="K17" s="11">
        <f t="shared" si="4"/>
        <v>134349</v>
      </c>
    </row>
    <row r="18" spans="1:11" ht="17.25" customHeight="1">
      <c r="A18" s="14" t="s">
        <v>94</v>
      </c>
      <c r="B18" s="13">
        <v>109</v>
      </c>
      <c r="C18" s="13">
        <v>179</v>
      </c>
      <c r="D18" s="13">
        <v>183</v>
      </c>
      <c r="E18" s="13">
        <v>113</v>
      </c>
      <c r="F18" s="13">
        <v>177</v>
      </c>
      <c r="G18" s="13">
        <v>363</v>
      </c>
      <c r="H18" s="13">
        <v>124</v>
      </c>
      <c r="I18" s="13">
        <v>21</v>
      </c>
      <c r="J18" s="13">
        <v>60</v>
      </c>
      <c r="K18" s="11">
        <f t="shared" si="4"/>
        <v>1329</v>
      </c>
    </row>
    <row r="19" spans="1:11" ht="17.25" customHeight="1">
      <c r="A19" s="14" t="s">
        <v>95</v>
      </c>
      <c r="B19" s="13">
        <v>26</v>
      </c>
      <c r="C19" s="13">
        <v>20</v>
      </c>
      <c r="D19" s="13">
        <v>21</v>
      </c>
      <c r="E19" s="13">
        <v>18</v>
      </c>
      <c r="F19" s="13">
        <v>25</v>
      </c>
      <c r="G19" s="13">
        <v>33</v>
      </c>
      <c r="H19" s="13">
        <v>30</v>
      </c>
      <c r="I19" s="13">
        <v>2</v>
      </c>
      <c r="J19" s="13">
        <v>8</v>
      </c>
      <c r="K19" s="11">
        <f t="shared" si="4"/>
        <v>183</v>
      </c>
    </row>
    <row r="20" spans="1:11" ht="17.25" customHeight="1">
      <c r="A20" s="16" t="s">
        <v>22</v>
      </c>
      <c r="B20" s="11">
        <f>+B21+B22+B23</f>
        <v>170684</v>
      </c>
      <c r="C20" s="11">
        <f aca="true" t="shared" si="6" ref="C20:J20">+C21+C22+C23</f>
        <v>198434</v>
      </c>
      <c r="D20" s="11">
        <f t="shared" si="6"/>
        <v>219365</v>
      </c>
      <c r="E20" s="11">
        <f t="shared" si="6"/>
        <v>138211</v>
      </c>
      <c r="F20" s="11">
        <f t="shared" si="6"/>
        <v>222463</v>
      </c>
      <c r="G20" s="11">
        <f t="shared" si="6"/>
        <v>412329</v>
      </c>
      <c r="H20" s="11">
        <f t="shared" si="6"/>
        <v>141400</v>
      </c>
      <c r="I20" s="11">
        <f t="shared" si="6"/>
        <v>34856</v>
      </c>
      <c r="J20" s="11">
        <f t="shared" si="6"/>
        <v>88279</v>
      </c>
      <c r="K20" s="11">
        <f t="shared" si="4"/>
        <v>1626021</v>
      </c>
    </row>
    <row r="21" spans="1:12" ht="17.25" customHeight="1">
      <c r="A21" s="12" t="s">
        <v>23</v>
      </c>
      <c r="B21" s="13">
        <v>87830</v>
      </c>
      <c r="C21" s="13">
        <v>111341</v>
      </c>
      <c r="D21" s="13">
        <v>127190</v>
      </c>
      <c r="E21" s="13">
        <v>76648</v>
      </c>
      <c r="F21" s="13">
        <v>120313</v>
      </c>
      <c r="G21" s="13">
        <v>207811</v>
      </c>
      <c r="H21" s="13">
        <v>75626</v>
      </c>
      <c r="I21" s="13">
        <v>20926</v>
      </c>
      <c r="J21" s="13">
        <v>49942</v>
      </c>
      <c r="K21" s="11">
        <f t="shared" si="4"/>
        <v>877627</v>
      </c>
      <c r="L21" s="50"/>
    </row>
    <row r="22" spans="1:12" ht="17.25" customHeight="1">
      <c r="A22" s="12" t="s">
        <v>24</v>
      </c>
      <c r="B22" s="13">
        <v>77383</v>
      </c>
      <c r="C22" s="13">
        <v>80333</v>
      </c>
      <c r="D22" s="13">
        <v>86637</v>
      </c>
      <c r="E22" s="13">
        <v>57554</v>
      </c>
      <c r="F22" s="13">
        <v>96309</v>
      </c>
      <c r="G22" s="13">
        <v>194792</v>
      </c>
      <c r="H22" s="13">
        <v>59177</v>
      </c>
      <c r="I22" s="13">
        <v>12670</v>
      </c>
      <c r="J22" s="13">
        <v>36421</v>
      </c>
      <c r="K22" s="11">
        <f t="shared" si="4"/>
        <v>701276</v>
      </c>
      <c r="L22" s="50"/>
    </row>
    <row r="23" spans="1:11" ht="17.25" customHeight="1">
      <c r="A23" s="12" t="s">
        <v>25</v>
      </c>
      <c r="B23" s="13">
        <v>5471</v>
      </c>
      <c r="C23" s="13">
        <v>6760</v>
      </c>
      <c r="D23" s="13">
        <v>5538</v>
      </c>
      <c r="E23" s="13">
        <v>4009</v>
      </c>
      <c r="F23" s="13">
        <v>5841</v>
      </c>
      <c r="G23" s="13">
        <v>9726</v>
      </c>
      <c r="H23" s="13">
        <v>6597</v>
      </c>
      <c r="I23" s="13">
        <v>1260</v>
      </c>
      <c r="J23" s="13">
        <v>1916</v>
      </c>
      <c r="K23" s="11">
        <f t="shared" si="4"/>
        <v>47118</v>
      </c>
    </row>
    <row r="24" spans="1:11" ht="17.25" customHeight="1">
      <c r="A24" s="16" t="s">
        <v>26</v>
      </c>
      <c r="B24" s="13">
        <f>+B25+B26</f>
        <v>150094</v>
      </c>
      <c r="C24" s="13">
        <f aca="true" t="shared" si="7" ref="C24:J24">+C25+C26</f>
        <v>214930</v>
      </c>
      <c r="D24" s="13">
        <f t="shared" si="7"/>
        <v>226604</v>
      </c>
      <c r="E24" s="13">
        <f t="shared" si="7"/>
        <v>139186</v>
      </c>
      <c r="F24" s="13">
        <f t="shared" si="7"/>
        <v>176711</v>
      </c>
      <c r="G24" s="13">
        <f t="shared" si="7"/>
        <v>248776</v>
      </c>
      <c r="H24" s="13">
        <f t="shared" si="7"/>
        <v>119558</v>
      </c>
      <c r="I24" s="13">
        <f t="shared" si="7"/>
        <v>37126</v>
      </c>
      <c r="J24" s="13">
        <f t="shared" si="7"/>
        <v>100732</v>
      </c>
      <c r="K24" s="11">
        <f t="shared" si="4"/>
        <v>1413717</v>
      </c>
    </row>
    <row r="25" spans="1:12" ht="17.25" customHeight="1">
      <c r="A25" s="12" t="s">
        <v>114</v>
      </c>
      <c r="B25" s="13">
        <v>74094</v>
      </c>
      <c r="C25" s="13">
        <v>115021</v>
      </c>
      <c r="D25" s="13">
        <v>127848</v>
      </c>
      <c r="E25" s="13">
        <v>78874</v>
      </c>
      <c r="F25" s="13">
        <v>92484</v>
      </c>
      <c r="G25" s="13">
        <v>127896</v>
      </c>
      <c r="H25" s="13">
        <v>62714</v>
      </c>
      <c r="I25" s="13">
        <v>23074</v>
      </c>
      <c r="J25" s="13">
        <v>54460</v>
      </c>
      <c r="K25" s="11">
        <f t="shared" si="4"/>
        <v>756465</v>
      </c>
      <c r="L25" s="50"/>
    </row>
    <row r="26" spans="1:12" ht="17.25" customHeight="1">
      <c r="A26" s="12" t="s">
        <v>115</v>
      </c>
      <c r="B26" s="13">
        <v>76000</v>
      </c>
      <c r="C26" s="13">
        <v>99909</v>
      </c>
      <c r="D26" s="13">
        <v>98756</v>
      </c>
      <c r="E26" s="13">
        <v>60312</v>
      </c>
      <c r="F26" s="13">
        <v>84227</v>
      </c>
      <c r="G26" s="13">
        <v>120880</v>
      </c>
      <c r="H26" s="13">
        <v>56844</v>
      </c>
      <c r="I26" s="13">
        <v>14052</v>
      </c>
      <c r="J26" s="13">
        <v>46272</v>
      </c>
      <c r="K26" s="11">
        <f t="shared" si="4"/>
        <v>657252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7789</v>
      </c>
      <c r="I27" s="11">
        <v>0</v>
      </c>
      <c r="J27" s="11">
        <v>0</v>
      </c>
      <c r="K27" s="11">
        <f t="shared" si="4"/>
        <v>7789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9442.91</v>
      </c>
      <c r="I35" s="19">
        <v>0</v>
      </c>
      <c r="J35" s="19">
        <v>0</v>
      </c>
      <c r="K35" s="23">
        <f>SUM(B35:J35)</f>
        <v>9442.91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1758494.3699999999</v>
      </c>
      <c r="C47" s="22">
        <f aca="true" t="shared" si="12" ref="C47:H47">+C48+C57</f>
        <v>2609163.49</v>
      </c>
      <c r="D47" s="22">
        <f t="shared" si="12"/>
        <v>2955639.84</v>
      </c>
      <c r="E47" s="22">
        <f t="shared" si="12"/>
        <v>1682892.9</v>
      </c>
      <c r="F47" s="22">
        <f t="shared" si="12"/>
        <v>2277623.2600000002</v>
      </c>
      <c r="G47" s="22">
        <f t="shared" si="12"/>
        <v>3215639.4000000004</v>
      </c>
      <c r="H47" s="22">
        <f t="shared" si="12"/>
        <v>1672953.27</v>
      </c>
      <c r="I47" s="22">
        <f>+I48+I57</f>
        <v>627751.2899999999</v>
      </c>
      <c r="J47" s="22">
        <f>+J48+J57</f>
        <v>1071092.53</v>
      </c>
      <c r="K47" s="22">
        <f>SUM(B47:J47)</f>
        <v>17871250.35</v>
      </c>
    </row>
    <row r="48" spans="1:11" ht="17.25" customHeight="1">
      <c r="A48" s="16" t="s">
        <v>107</v>
      </c>
      <c r="B48" s="23">
        <f>SUM(B49:B56)</f>
        <v>1741870.0899999999</v>
      </c>
      <c r="C48" s="23">
        <f aca="true" t="shared" si="13" ref="C48:J48">SUM(C49:C56)</f>
        <v>2585155.4000000004</v>
      </c>
      <c r="D48" s="23">
        <f t="shared" si="13"/>
        <v>2930894.2399999998</v>
      </c>
      <c r="E48" s="23">
        <f t="shared" si="13"/>
        <v>1660043.38</v>
      </c>
      <c r="F48" s="23">
        <f t="shared" si="13"/>
        <v>2263548.27</v>
      </c>
      <c r="G48" s="23">
        <f t="shared" si="13"/>
        <v>3186087.4600000004</v>
      </c>
      <c r="H48" s="23">
        <f t="shared" si="13"/>
        <v>1654093.22</v>
      </c>
      <c r="I48" s="23">
        <f t="shared" si="13"/>
        <v>627751.2899999999</v>
      </c>
      <c r="J48" s="23">
        <f t="shared" si="13"/>
        <v>1057329.21</v>
      </c>
      <c r="K48" s="23">
        <f aca="true" t="shared" si="14" ref="K48:K57">SUM(B48:J48)</f>
        <v>17706772.56</v>
      </c>
    </row>
    <row r="49" spans="1:11" ht="17.25" customHeight="1">
      <c r="A49" s="34" t="s">
        <v>43</v>
      </c>
      <c r="B49" s="23">
        <f aca="true" t="shared" si="15" ref="B49:H49">ROUND(B30*B7,2)</f>
        <v>1740699.76</v>
      </c>
      <c r="C49" s="23">
        <f t="shared" si="15"/>
        <v>2577608.1</v>
      </c>
      <c r="D49" s="23">
        <f t="shared" si="15"/>
        <v>2928573.12</v>
      </c>
      <c r="E49" s="23">
        <f t="shared" si="15"/>
        <v>1659078.34</v>
      </c>
      <c r="F49" s="23">
        <f t="shared" si="15"/>
        <v>2261772.56</v>
      </c>
      <c r="G49" s="23">
        <f t="shared" si="15"/>
        <v>3183509.91</v>
      </c>
      <c r="H49" s="23">
        <f t="shared" si="15"/>
        <v>1643512.1</v>
      </c>
      <c r="I49" s="23">
        <f>ROUND(I30*I7,2)</f>
        <v>626685.57</v>
      </c>
      <c r="J49" s="23">
        <f>ROUND(J30*J7,2)</f>
        <v>1055112.17</v>
      </c>
      <c r="K49" s="23">
        <f t="shared" si="14"/>
        <v>17676551.630000003</v>
      </c>
    </row>
    <row r="50" spans="1:11" ht="17.25" customHeight="1">
      <c r="A50" s="34" t="s">
        <v>44</v>
      </c>
      <c r="B50" s="19">
        <v>0</v>
      </c>
      <c r="C50" s="23">
        <f>ROUND(C31*C7,2)</f>
        <v>5729.44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5729.44</v>
      </c>
    </row>
    <row r="51" spans="1:11" ht="17.25" customHeight="1">
      <c r="A51" s="64" t="s">
        <v>103</v>
      </c>
      <c r="B51" s="65">
        <f aca="true" t="shared" si="16" ref="B51:H51">ROUND(B32*B7,2)</f>
        <v>-2921.35</v>
      </c>
      <c r="C51" s="65">
        <f t="shared" si="16"/>
        <v>-3955.86</v>
      </c>
      <c r="D51" s="65">
        <f t="shared" si="16"/>
        <v>-4064.64</v>
      </c>
      <c r="E51" s="65">
        <f t="shared" si="16"/>
        <v>-2480.36</v>
      </c>
      <c r="F51" s="65">
        <f t="shared" si="16"/>
        <v>-3505.81</v>
      </c>
      <c r="G51" s="65">
        <f t="shared" si="16"/>
        <v>-4852.53</v>
      </c>
      <c r="H51" s="65">
        <f t="shared" si="16"/>
        <v>-2576.83</v>
      </c>
      <c r="I51" s="19">
        <v>0</v>
      </c>
      <c r="J51" s="19">
        <v>0</v>
      </c>
      <c r="K51" s="65">
        <f>SUM(B51:J51)</f>
        <v>-24357.379999999997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9442.91</v>
      </c>
      <c r="I53" s="31">
        <f>+I35</f>
        <v>0</v>
      </c>
      <c r="J53" s="31">
        <f>+J35</f>
        <v>0</v>
      </c>
      <c r="K53" s="23">
        <f t="shared" si="14"/>
        <v>9442.91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18860.05</v>
      </c>
      <c r="I57" s="19">
        <v>0</v>
      </c>
      <c r="J57" s="36">
        <v>13763.32</v>
      </c>
      <c r="K57" s="36">
        <f t="shared" si="14"/>
        <v>164477.78999999998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-336557.13</v>
      </c>
      <c r="C61" s="35">
        <f t="shared" si="17"/>
        <v>-238482.84</v>
      </c>
      <c r="D61" s="35">
        <f t="shared" si="17"/>
        <v>-250358.94</v>
      </c>
      <c r="E61" s="35">
        <f t="shared" si="17"/>
        <v>-366556.14</v>
      </c>
      <c r="F61" s="35">
        <f t="shared" si="17"/>
        <v>-411679.69</v>
      </c>
      <c r="G61" s="35">
        <f t="shared" si="17"/>
        <v>-408383.87</v>
      </c>
      <c r="H61" s="35">
        <f t="shared" si="17"/>
        <v>-194819.05</v>
      </c>
      <c r="I61" s="35">
        <f t="shared" si="17"/>
        <v>-101254.62</v>
      </c>
      <c r="J61" s="35">
        <f t="shared" si="17"/>
        <v>-80245.62</v>
      </c>
      <c r="K61" s="35">
        <f>SUM(B61:J61)</f>
        <v>-2388337.9</v>
      </c>
    </row>
    <row r="62" spans="1:11" ht="18.75" customHeight="1">
      <c r="A62" s="16" t="s">
        <v>74</v>
      </c>
      <c r="B62" s="35">
        <f aca="true" t="shared" si="18" ref="B62:J62">B63+B64+B65+B66+B67+B68</f>
        <v>-321046.18</v>
      </c>
      <c r="C62" s="35">
        <f t="shared" si="18"/>
        <v>-216378.02</v>
      </c>
      <c r="D62" s="35">
        <f t="shared" si="18"/>
        <v>-229370.98</v>
      </c>
      <c r="E62" s="35">
        <f t="shared" si="18"/>
        <v>-351591.38</v>
      </c>
      <c r="F62" s="35">
        <f t="shared" si="18"/>
        <v>-390108.56</v>
      </c>
      <c r="G62" s="35">
        <f t="shared" si="18"/>
        <v>-375634.14</v>
      </c>
      <c r="H62" s="35">
        <f t="shared" si="18"/>
        <v>-179500</v>
      </c>
      <c r="I62" s="35">
        <f t="shared" si="18"/>
        <v>-33828</v>
      </c>
      <c r="J62" s="35">
        <f t="shared" si="18"/>
        <v>-69868</v>
      </c>
      <c r="K62" s="35">
        <f aca="true" t="shared" si="19" ref="K62:K91">SUM(B62:J62)</f>
        <v>-2167325.2600000002</v>
      </c>
    </row>
    <row r="63" spans="1:11" ht="18.75" customHeight="1">
      <c r="A63" s="12" t="s">
        <v>75</v>
      </c>
      <c r="B63" s="35">
        <f>-ROUND(B9*$D$3,2)</f>
        <v>-142564</v>
      </c>
      <c r="C63" s="35">
        <f aca="true" t="shared" si="20" ref="C63:J63">-ROUND(C9*$D$3,2)</f>
        <v>-210472</v>
      </c>
      <c r="D63" s="35">
        <f t="shared" si="20"/>
        <v>-173360</v>
      </c>
      <c r="E63" s="35">
        <f t="shared" si="20"/>
        <v>-131632</v>
      </c>
      <c r="F63" s="35">
        <f t="shared" si="20"/>
        <v>-147908</v>
      </c>
      <c r="G63" s="35">
        <f t="shared" si="20"/>
        <v>-200184</v>
      </c>
      <c r="H63" s="35">
        <f t="shared" si="20"/>
        <v>-179500</v>
      </c>
      <c r="I63" s="35">
        <f t="shared" si="20"/>
        <v>-33828</v>
      </c>
      <c r="J63" s="35">
        <f t="shared" si="20"/>
        <v>-69868</v>
      </c>
      <c r="K63" s="35">
        <f t="shared" si="19"/>
        <v>-1289316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-2416</v>
      </c>
      <c r="C65" s="35">
        <v>-228</v>
      </c>
      <c r="D65" s="35">
        <v>-492</v>
      </c>
      <c r="E65" s="35">
        <v>-1056</v>
      </c>
      <c r="F65" s="35">
        <v>-1372</v>
      </c>
      <c r="G65" s="35">
        <v>-792</v>
      </c>
      <c r="H65" s="19">
        <v>0</v>
      </c>
      <c r="I65" s="19">
        <v>0</v>
      </c>
      <c r="J65" s="19">
        <v>0</v>
      </c>
      <c r="K65" s="35">
        <f t="shared" si="19"/>
        <v>-6356</v>
      </c>
    </row>
    <row r="66" spans="1:11" ht="18.75" customHeight="1">
      <c r="A66" s="12" t="s">
        <v>104</v>
      </c>
      <c r="B66" s="35">
        <v>-8436</v>
      </c>
      <c r="C66" s="35">
        <v>-1244</v>
      </c>
      <c r="D66" s="35">
        <v>-2260</v>
      </c>
      <c r="E66" s="35">
        <v>-4044</v>
      </c>
      <c r="F66" s="35">
        <v>-2168</v>
      </c>
      <c r="G66" s="35">
        <v>-2240</v>
      </c>
      <c r="H66" s="19">
        <v>0</v>
      </c>
      <c r="I66" s="19">
        <v>0</v>
      </c>
      <c r="J66" s="19">
        <v>0</v>
      </c>
      <c r="K66" s="35">
        <f t="shared" si="19"/>
        <v>-20392</v>
      </c>
    </row>
    <row r="67" spans="1:11" ht="18.75" customHeight="1">
      <c r="A67" s="12" t="s">
        <v>52</v>
      </c>
      <c r="B67" s="35">
        <v>-167630.18</v>
      </c>
      <c r="C67" s="35">
        <v>-4434.02</v>
      </c>
      <c r="D67" s="35">
        <v>-53258.98</v>
      </c>
      <c r="E67" s="35">
        <v>-214859.38</v>
      </c>
      <c r="F67" s="35">
        <v>-238660.56</v>
      </c>
      <c r="G67" s="35">
        <v>-172418.14</v>
      </c>
      <c r="H67" s="19">
        <v>0</v>
      </c>
      <c r="I67" s="19">
        <v>0</v>
      </c>
      <c r="J67" s="19">
        <v>0</v>
      </c>
      <c r="K67" s="35">
        <f t="shared" si="19"/>
        <v>-851261.26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-20987.960000000003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-32749.730000000003</v>
      </c>
      <c r="H69" s="65">
        <f t="shared" si="21"/>
        <v>-15319.05</v>
      </c>
      <c r="I69" s="65">
        <f t="shared" si="21"/>
        <v>-67426.62</v>
      </c>
      <c r="J69" s="65">
        <f t="shared" si="21"/>
        <v>-10377.62</v>
      </c>
      <c r="K69" s="65">
        <f t="shared" si="19"/>
        <v>-221012.63999999998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1421937.24</v>
      </c>
      <c r="C107" s="24">
        <f t="shared" si="22"/>
        <v>2370680.6500000004</v>
      </c>
      <c r="D107" s="24">
        <f t="shared" si="22"/>
        <v>2705280.9</v>
      </c>
      <c r="E107" s="24">
        <f t="shared" si="22"/>
        <v>1316336.76</v>
      </c>
      <c r="F107" s="24">
        <f t="shared" si="22"/>
        <v>1865943.57</v>
      </c>
      <c r="G107" s="24">
        <f t="shared" si="22"/>
        <v>2807255.5300000003</v>
      </c>
      <c r="H107" s="24">
        <f t="shared" si="22"/>
        <v>1478134.22</v>
      </c>
      <c r="I107" s="24">
        <f>+I108+I109</f>
        <v>526496.6699999999</v>
      </c>
      <c r="J107" s="24">
        <f>+J108+J109</f>
        <v>990846.9099999999</v>
      </c>
      <c r="K107" s="46">
        <f>SUM(B107:J107)</f>
        <v>15482912.450000003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1405312.96</v>
      </c>
      <c r="C108" s="24">
        <f t="shared" si="23"/>
        <v>2346672.5600000005</v>
      </c>
      <c r="D108" s="24">
        <f t="shared" si="23"/>
        <v>2680535.3</v>
      </c>
      <c r="E108" s="24">
        <f t="shared" si="23"/>
        <v>1293487.24</v>
      </c>
      <c r="F108" s="24">
        <f t="shared" si="23"/>
        <v>1851868.58</v>
      </c>
      <c r="G108" s="24">
        <f t="shared" si="23"/>
        <v>2777703.5900000003</v>
      </c>
      <c r="H108" s="24">
        <f t="shared" si="23"/>
        <v>1459274.17</v>
      </c>
      <c r="I108" s="24">
        <f t="shared" si="23"/>
        <v>526496.6699999999</v>
      </c>
      <c r="J108" s="24">
        <f t="shared" si="23"/>
        <v>977083.59</v>
      </c>
      <c r="K108" s="46">
        <f>SUM(B108:J108)</f>
        <v>15318434.66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18860.05</v>
      </c>
      <c r="I109" s="19">
        <f t="shared" si="24"/>
        <v>0</v>
      </c>
      <c r="J109" s="24">
        <f t="shared" si="24"/>
        <v>13763.32</v>
      </c>
      <c r="K109" s="46">
        <f>SUM(B109:J109)</f>
        <v>164477.78999999998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15482912.440000001</v>
      </c>
      <c r="L115" s="52"/>
    </row>
    <row r="116" spans="1:11" ht="18.75" customHeight="1">
      <c r="A116" s="26" t="s">
        <v>70</v>
      </c>
      <c r="B116" s="27">
        <v>187157.53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187157.53</v>
      </c>
    </row>
    <row r="117" spans="1:11" ht="18.75" customHeight="1">
      <c r="A117" s="26" t="s">
        <v>71</v>
      </c>
      <c r="B117" s="27">
        <v>1234779.71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1234779.71</v>
      </c>
    </row>
    <row r="118" spans="1:11" ht="18.75" customHeight="1">
      <c r="A118" s="26" t="s">
        <v>72</v>
      </c>
      <c r="B118" s="38">
        <v>0</v>
      </c>
      <c r="C118" s="27">
        <f>+C107</f>
        <v>2370680.6500000004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2370680.6500000004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2517642.98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2517642.98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187637.92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187637.92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1303173.39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1303173.39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13163.37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13163.37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395555.11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395555.11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724265.8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724265.8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84079.64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84079.64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662043.02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662043.02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847842.12</v>
      </c>
      <c r="H127" s="38">
        <v>0</v>
      </c>
      <c r="I127" s="38">
        <v>0</v>
      </c>
      <c r="J127" s="38">
        <v>0</v>
      </c>
      <c r="K127" s="39">
        <f t="shared" si="25"/>
        <v>847842.12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65948.33</v>
      </c>
      <c r="H128" s="38">
        <v>0</v>
      </c>
      <c r="I128" s="38">
        <v>0</v>
      </c>
      <c r="J128" s="38">
        <v>0</v>
      </c>
      <c r="K128" s="39">
        <f t="shared" si="25"/>
        <v>65948.33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383103.45</v>
      </c>
      <c r="H129" s="38">
        <v>0</v>
      </c>
      <c r="I129" s="38">
        <v>0</v>
      </c>
      <c r="J129" s="38">
        <v>0</v>
      </c>
      <c r="K129" s="39">
        <f t="shared" si="25"/>
        <v>383103.45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397055.47</v>
      </c>
      <c r="H130" s="38">
        <v>0</v>
      </c>
      <c r="I130" s="38">
        <v>0</v>
      </c>
      <c r="J130" s="38">
        <v>0</v>
      </c>
      <c r="K130" s="39">
        <f t="shared" si="25"/>
        <v>397055.47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1113306.16</v>
      </c>
      <c r="H131" s="38">
        <v>0</v>
      </c>
      <c r="I131" s="38">
        <v>0</v>
      </c>
      <c r="J131" s="38">
        <v>0</v>
      </c>
      <c r="K131" s="39">
        <f t="shared" si="25"/>
        <v>1113306.16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533779.26</v>
      </c>
      <c r="I132" s="38">
        <v>0</v>
      </c>
      <c r="J132" s="38">
        <v>0</v>
      </c>
      <c r="K132" s="39">
        <f t="shared" si="25"/>
        <v>533779.26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944354.96</v>
      </c>
      <c r="I133" s="38">
        <v>0</v>
      </c>
      <c r="J133" s="38">
        <v>0</v>
      </c>
      <c r="K133" s="39">
        <f t="shared" si="25"/>
        <v>944354.96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526496.67</v>
      </c>
      <c r="J134" s="38"/>
      <c r="K134" s="39">
        <f t="shared" si="25"/>
        <v>526496.67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990846.9</v>
      </c>
      <c r="K135" s="42">
        <f t="shared" si="25"/>
        <v>990846.9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0.009999999892897904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2018-05-14T19:25:23Z</dcterms:modified>
  <cp:category/>
  <cp:version/>
  <cp:contentType/>
  <cp:contentStatus/>
</cp:coreProperties>
</file>