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CONCESSÃO'!$A$1:$K$135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<sst xmlns="http://schemas.openxmlformats.org/spreadsheetml/2006/main" count="139" uniqueCount="139">
  <si>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</si>
  <si>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</si>
  <si>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</si>
  <si>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</si>
  <si>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</si>
  <si>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</si>
  <si>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</si>
  <si>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</si>
  <si>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</si>
  <si>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</si>
  <si>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</si>
  <si>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</si>
  <si>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</si>
  <si>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</si>
  <si>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</si>
  <si>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</si>
  <si>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</si>
  <si>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</si>
  <si>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</si>
  <si>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</si>
  <si>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</si>
  <si>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</si>
  <si>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</si>
  <si>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</si>
  <si>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</si>
  <si>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</si>
  <si>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</si>
  <si>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</si>
  <si>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</si>
  <si>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</si>
  <si>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</si>
  <si>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</si>
  <si>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</si>
  <si>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</si>
  <si>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</si>
  <si>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</si>
  <si>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</si>
  <si>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</si>
  <si>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</si>
  <si>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</si>
  <si>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</si>
  <si>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</si>
  <si>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</si>
  <si>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</si>
  <si>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</si>
  <si>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</si>
  <si>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</si>
  <si>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</si>
  <si>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</si>
  <si>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</si>
  <si>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</si>
  <si>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</si>
  <si>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</si>
  <si>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</si>
  <si>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</si>
  <si>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</si>
  <si>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</si>
  <si>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</si>
  <si>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</si>
  <si>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</si>
  <si>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</si>
  <si>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</si>
  <si>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</si>
  <si>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</si>
  <si>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</si>
  <si>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</si>
  <si>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</si>
  <si>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</si>
  <si>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</si>
  <si>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</si>
  <si>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</si>
  <si>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</si>
  <si>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</si>
  <si>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</si>
  <si>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</si>
  <si>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</si>
  <si>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</si>
  <si>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</si>
  <si>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</si>
  <si>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</si>
  <si>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</si>
  <si>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</si>
  <si>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</si>
  <si>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</si>
  <si>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</si>
  <si>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</si>
  <si>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</si>
  <si>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</si>
  <si>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</si>
  <si>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</si>
  <si>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</si>
  <si>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</si>
  <si>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</si>
  <si>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</si>
  <si>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</si>
  <si>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</si>
  <si>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</si>
  <si>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</si>
  <si>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</si>
  <si>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</si>
  <si>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</si>
  <si>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</si>
  <si>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</si>
  <si>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</si>
  <si>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</si>
  <si>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</si>
  <si>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</si>
  <si>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</si>
  <si>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</si>
  <si>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</si>
  <si>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</si>
  <si>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</si>
  <si>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</si>
  <si>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</si>
  <si>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</si>
  <si>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</si>
  <si>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</si>
  <si>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</si>
  <si>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</si>
  <si>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</si>
  <si>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</si>
  <si>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</si>
  <si>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</si>
  <si>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</si>
  <si>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</si>
  <si>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</si>
  <si>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</si>
  <si>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</si>
  <si>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</si>
  <si>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</si>
  <si>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</si>
  <si>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</si>
  <si>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</si>
  <si>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</si>
  <si>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</si>
  <si>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</si>
  <si>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</si>
  <si>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</si>
  <si>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OPERAÇÃO 06/05/18 - VENCIMENTO 11/05/18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</si>
</sst>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169485</v>
      </c>
      <c r="C7" s="9">
        <f t="shared" si="0"/>
        <v>242218</v>
      </c>
      <c r="D7" s="9">
        <f t="shared" si="0"/>
        <v>245288</v>
      </c>
      <c r="E7" s="9">
        <f t="shared" si="0"/>
        <v>140087</v>
      </c>
      <c r="F7" s="9">
        <f t="shared" si="0"/>
        <v>239294</v>
      </c>
      <c r="G7" s="9">
        <f t="shared" si="0"/>
        <v>396654</v>
      </c>
      <c r="H7" s="9">
        <f t="shared" si="0"/>
        <v>140843</v>
      </c>
      <c r="I7" s="9">
        <f t="shared" si="0"/>
        <v>27630</v>
      </c>
      <c r="J7" s="9">
        <f t="shared" si="0"/>
        <v>113145</v>
      </c>
      <c r="K7" s="9">
        <f t="shared" si="0"/>
        <v>1714644</v>
      </c>
      <c r="L7" s="50"/>
    </row>
    <row r="8" spans="1:11" ht="17.25" customHeight="1">
      <c r="A8" s="10" t="s">
        <v>96</v>
      </c>
      <c r="B8" s="11">
        <f>B9+B12+B16</f>
        <v>79953</v>
      </c>
      <c r="C8" s="11">
        <f aca="true" t="shared" si="1" ref="C8:J8">C9+C12+C16</f>
        <v>119792</v>
      </c>
      <c r="D8" s="11">
        <f t="shared" si="1"/>
        <v>112358</v>
      </c>
      <c r="E8" s="11">
        <f t="shared" si="1"/>
        <v>70218</v>
      </c>
      <c r="F8" s="11">
        <f t="shared" si="1"/>
        <v>109984</v>
      </c>
      <c r="G8" s="11">
        <f t="shared" si="1"/>
        <v>185558</v>
      </c>
      <c r="H8" s="11">
        <f t="shared" si="1"/>
        <v>76118</v>
      </c>
      <c r="I8" s="11">
        <f t="shared" si="1"/>
        <v>11823</v>
      </c>
      <c r="J8" s="11">
        <f t="shared" si="1"/>
        <v>53391</v>
      </c>
      <c r="K8" s="11">
        <f>SUM(B8:J8)</f>
        <v>819195</v>
      </c>
    </row>
    <row r="9" spans="1:11" ht="17.25" customHeight="1">
      <c r="A9" s="15" t="s">
        <v>16</v>
      </c>
      <c r="B9" s="13">
        <f>+B10+B11</f>
        <v>14699</v>
      </c>
      <c r="C9" s="13">
        <f aca="true" t="shared" si="2" ref="C9:J9">+C10+C11</f>
        <v>24055</v>
      </c>
      <c r="D9" s="13">
        <f t="shared" si="2"/>
        <v>21431</v>
      </c>
      <c r="E9" s="13">
        <f t="shared" si="2"/>
        <v>13520</v>
      </c>
      <c r="F9" s="13">
        <f t="shared" si="2"/>
        <v>18364</v>
      </c>
      <c r="G9" s="13">
        <f t="shared" si="2"/>
        <v>22697</v>
      </c>
      <c r="H9" s="13">
        <f t="shared" si="2"/>
        <v>15464</v>
      </c>
      <c r="I9" s="13">
        <f t="shared" si="2"/>
        <v>2745</v>
      </c>
      <c r="J9" s="13">
        <f t="shared" si="2"/>
        <v>9617</v>
      </c>
      <c r="K9" s="11">
        <f>SUM(B9:J9)</f>
        <v>142592</v>
      </c>
    </row>
    <row r="10" spans="1:11" ht="17.25" customHeight="1">
      <c r="A10" s="29" t="s">
        <v>17</v>
      </c>
      <c r="B10" s="13">
        <v>14699</v>
      </c>
      <c r="C10" s="13">
        <v>24055</v>
      </c>
      <c r="D10" s="13">
        <v>21431</v>
      </c>
      <c r="E10" s="13">
        <v>13520</v>
      </c>
      <c r="F10" s="13">
        <v>18364</v>
      </c>
      <c r="G10" s="13">
        <v>22697</v>
      </c>
      <c r="H10" s="13">
        <v>15464</v>
      </c>
      <c r="I10" s="13">
        <v>2745</v>
      </c>
      <c r="J10" s="13">
        <v>9617</v>
      </c>
      <c r="K10" s="11">
        <f>SUM(B10:J10)</f>
        <v>142592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60877</v>
      </c>
      <c r="C12" s="17">
        <f t="shared" si="3"/>
        <v>89237</v>
      </c>
      <c r="D12" s="17">
        <f t="shared" si="3"/>
        <v>84980</v>
      </c>
      <c r="E12" s="17">
        <f t="shared" si="3"/>
        <v>53157</v>
      </c>
      <c r="F12" s="17">
        <f t="shared" si="3"/>
        <v>84699</v>
      </c>
      <c r="G12" s="17">
        <f t="shared" si="3"/>
        <v>151310</v>
      </c>
      <c r="H12" s="17">
        <f t="shared" si="3"/>
        <v>57081</v>
      </c>
      <c r="I12" s="17">
        <f t="shared" si="3"/>
        <v>8356</v>
      </c>
      <c r="J12" s="17">
        <f t="shared" si="3"/>
        <v>40996</v>
      </c>
      <c r="K12" s="11">
        <f aca="true" t="shared" si="4" ref="K12:K27">SUM(B12:J12)</f>
        <v>630693</v>
      </c>
    </row>
    <row r="13" spans="1:13" ht="17.25" customHeight="1">
      <c r="A13" s="14" t="s">
        <v>19</v>
      </c>
      <c r="B13" s="13">
        <v>27366</v>
      </c>
      <c r="C13" s="13">
        <v>42771</v>
      </c>
      <c r="D13" s="13">
        <v>41693</v>
      </c>
      <c r="E13" s="13">
        <v>25062</v>
      </c>
      <c r="F13" s="13">
        <v>37024</v>
      </c>
      <c r="G13" s="13">
        <v>60647</v>
      </c>
      <c r="H13" s="13">
        <v>22913</v>
      </c>
      <c r="I13" s="13">
        <v>4320</v>
      </c>
      <c r="J13" s="13">
        <v>20077</v>
      </c>
      <c r="K13" s="11">
        <f t="shared" si="4"/>
        <v>281873</v>
      </c>
      <c r="L13" s="50"/>
      <c r="M13" s="51"/>
    </row>
    <row r="14" spans="1:12" ht="17.25" customHeight="1">
      <c r="A14" s="14" t="s">
        <v>20</v>
      </c>
      <c r="B14" s="13">
        <v>31358</v>
      </c>
      <c r="C14" s="13">
        <v>43218</v>
      </c>
      <c r="D14" s="13">
        <v>41253</v>
      </c>
      <c r="E14" s="13">
        <v>26183</v>
      </c>
      <c r="F14" s="13">
        <v>45393</v>
      </c>
      <c r="G14" s="13">
        <v>87183</v>
      </c>
      <c r="H14" s="13">
        <v>30976</v>
      </c>
      <c r="I14" s="13">
        <v>3744</v>
      </c>
      <c r="J14" s="13">
        <v>20013</v>
      </c>
      <c r="K14" s="11">
        <f t="shared" si="4"/>
        <v>329321</v>
      </c>
      <c r="L14" s="50"/>
    </row>
    <row r="15" spans="1:11" ht="17.25" customHeight="1">
      <c r="A15" s="14" t="s">
        <v>21</v>
      </c>
      <c r="B15" s="13">
        <v>2153</v>
      </c>
      <c r="C15" s="13">
        <v>3248</v>
      </c>
      <c r="D15" s="13">
        <v>2034</v>
      </c>
      <c r="E15" s="13">
        <v>1912</v>
      </c>
      <c r="F15" s="13">
        <v>2282</v>
      </c>
      <c r="G15" s="13">
        <v>3480</v>
      </c>
      <c r="H15" s="13">
        <v>3192</v>
      </c>
      <c r="I15" s="13">
        <v>292</v>
      </c>
      <c r="J15" s="13">
        <v>906</v>
      </c>
      <c r="K15" s="11">
        <f t="shared" si="4"/>
        <v>19499</v>
      </c>
    </row>
    <row r="16" spans="1:11" ht="17.25" customHeight="1">
      <c r="A16" s="15" t="s">
        <v>92</v>
      </c>
      <c r="B16" s="13">
        <f>B17+B18+B19</f>
        <v>4377</v>
      </c>
      <c r="C16" s="13">
        <f aca="true" t="shared" si="5" ref="C16:J16">C17+C18+C19</f>
        <v>6500</v>
      </c>
      <c r="D16" s="13">
        <f t="shared" si="5"/>
        <v>5947</v>
      </c>
      <c r="E16" s="13">
        <f t="shared" si="5"/>
        <v>3541</v>
      </c>
      <c r="F16" s="13">
        <f t="shared" si="5"/>
        <v>6921</v>
      </c>
      <c r="G16" s="13">
        <f t="shared" si="5"/>
        <v>11551</v>
      </c>
      <c r="H16" s="13">
        <f t="shared" si="5"/>
        <v>3573</v>
      </c>
      <c r="I16" s="13">
        <f t="shared" si="5"/>
        <v>722</v>
      </c>
      <c r="J16" s="13">
        <f t="shared" si="5"/>
        <v>2778</v>
      </c>
      <c r="K16" s="11">
        <f t="shared" si="4"/>
        <v>45910</v>
      </c>
    </row>
    <row r="17" spans="1:11" ht="17.25" customHeight="1">
      <c r="A17" s="14" t="s">
        <v>93</v>
      </c>
      <c r="B17" s="13">
        <v>4349</v>
      </c>
      <c r="C17" s="13">
        <v>6408</v>
      </c>
      <c r="D17" s="13">
        <v>5883</v>
      </c>
      <c r="E17" s="13">
        <v>3506</v>
      </c>
      <c r="F17" s="13">
        <v>6840</v>
      </c>
      <c r="G17" s="13">
        <v>11383</v>
      </c>
      <c r="H17" s="13">
        <v>3527</v>
      </c>
      <c r="I17" s="13">
        <v>719</v>
      </c>
      <c r="J17" s="13">
        <v>2750</v>
      </c>
      <c r="K17" s="11">
        <f t="shared" si="4"/>
        <v>45365</v>
      </c>
    </row>
    <row r="18" spans="1:11" ht="17.25" customHeight="1">
      <c r="A18" s="14" t="s">
        <v>94</v>
      </c>
      <c r="B18" s="13">
        <v>21</v>
      </c>
      <c r="C18" s="13">
        <v>83</v>
      </c>
      <c r="D18" s="13">
        <v>60</v>
      </c>
      <c r="E18" s="13">
        <v>34</v>
      </c>
      <c r="F18" s="13">
        <v>70</v>
      </c>
      <c r="G18" s="13">
        <v>159</v>
      </c>
      <c r="H18" s="13">
        <v>42</v>
      </c>
      <c r="I18" s="13">
        <v>1</v>
      </c>
      <c r="J18" s="13">
        <v>28</v>
      </c>
      <c r="K18" s="11">
        <f t="shared" si="4"/>
        <v>498</v>
      </c>
    </row>
    <row r="19" spans="1:11" ht="17.25" customHeight="1">
      <c r="A19" s="14" t="s">
        <v>95</v>
      </c>
      <c r="B19" s="13">
        <v>7</v>
      </c>
      <c r="C19" s="13">
        <v>9</v>
      </c>
      <c r="D19" s="13">
        <v>4</v>
      </c>
      <c r="E19" s="13">
        <v>1</v>
      </c>
      <c r="F19" s="13">
        <v>11</v>
      </c>
      <c r="G19" s="13">
        <v>9</v>
      </c>
      <c r="H19" s="13">
        <v>4</v>
      </c>
      <c r="I19" s="13">
        <v>2</v>
      </c>
      <c r="J19" s="13">
        <v>0</v>
      </c>
      <c r="K19" s="11">
        <f t="shared" si="4"/>
        <v>47</v>
      </c>
    </row>
    <row r="20" spans="1:11" ht="17.25" customHeight="1">
      <c r="A20" s="16" t="s">
        <v>22</v>
      </c>
      <c r="B20" s="11">
        <f>+B21+B22+B23</f>
        <v>47212</v>
      </c>
      <c r="C20" s="11">
        <f aca="true" t="shared" si="6" ref="C20:J20">+C21+C22+C23</f>
        <v>58592</v>
      </c>
      <c r="D20" s="11">
        <f t="shared" si="6"/>
        <v>66853</v>
      </c>
      <c r="E20" s="11">
        <f t="shared" si="6"/>
        <v>34006</v>
      </c>
      <c r="F20" s="11">
        <f t="shared" si="6"/>
        <v>74860</v>
      </c>
      <c r="G20" s="11">
        <f t="shared" si="6"/>
        <v>137215</v>
      </c>
      <c r="H20" s="11">
        <f t="shared" si="6"/>
        <v>35415</v>
      </c>
      <c r="I20" s="11">
        <f t="shared" si="6"/>
        <v>7313</v>
      </c>
      <c r="J20" s="11">
        <f t="shared" si="6"/>
        <v>27831</v>
      </c>
      <c r="K20" s="11">
        <f t="shared" si="4"/>
        <v>489297</v>
      </c>
    </row>
    <row r="21" spans="1:12" ht="17.25" customHeight="1">
      <c r="A21" s="12" t="s">
        <v>23</v>
      </c>
      <c r="B21" s="13">
        <v>24729</v>
      </c>
      <c r="C21" s="13">
        <v>33456</v>
      </c>
      <c r="D21" s="13">
        <v>38630</v>
      </c>
      <c r="E21" s="13">
        <v>19228</v>
      </c>
      <c r="F21" s="13">
        <v>38233</v>
      </c>
      <c r="G21" s="13">
        <v>62741</v>
      </c>
      <c r="H21" s="13">
        <v>18168</v>
      </c>
      <c r="I21" s="13">
        <v>4529</v>
      </c>
      <c r="J21" s="13">
        <v>15653</v>
      </c>
      <c r="K21" s="11">
        <f t="shared" si="4"/>
        <v>255367</v>
      </c>
      <c r="L21" s="50"/>
    </row>
    <row r="22" spans="1:12" ht="17.25" customHeight="1">
      <c r="A22" s="12" t="s">
        <v>24</v>
      </c>
      <c r="B22" s="13">
        <v>21541</v>
      </c>
      <c r="C22" s="13">
        <v>23994</v>
      </c>
      <c r="D22" s="13">
        <v>27289</v>
      </c>
      <c r="E22" s="13">
        <v>14228</v>
      </c>
      <c r="F22" s="13">
        <v>35562</v>
      </c>
      <c r="G22" s="13">
        <v>72728</v>
      </c>
      <c r="H22" s="13">
        <v>16345</v>
      </c>
      <c r="I22" s="13">
        <v>2664</v>
      </c>
      <c r="J22" s="13">
        <v>11810</v>
      </c>
      <c r="K22" s="11">
        <f t="shared" si="4"/>
        <v>226161</v>
      </c>
      <c r="L22" s="50"/>
    </row>
    <row r="23" spans="1:11" ht="17.25" customHeight="1">
      <c r="A23" s="12" t="s">
        <v>25</v>
      </c>
      <c r="B23" s="13">
        <v>942</v>
      </c>
      <c r="C23" s="13">
        <v>1142</v>
      </c>
      <c r="D23" s="13">
        <v>934</v>
      </c>
      <c r="E23" s="13">
        <v>550</v>
      </c>
      <c r="F23" s="13">
        <v>1065</v>
      </c>
      <c r="G23" s="13">
        <v>1746</v>
      </c>
      <c r="H23" s="13">
        <v>902</v>
      </c>
      <c r="I23" s="13">
        <v>120</v>
      </c>
      <c r="J23" s="13">
        <v>368</v>
      </c>
      <c r="K23" s="11">
        <f t="shared" si="4"/>
        <v>7769</v>
      </c>
    </row>
    <row r="24" spans="1:11" ht="17.25" customHeight="1">
      <c r="A24" s="16" t="s">
        <v>26</v>
      </c>
      <c r="B24" s="13">
        <f>+B25+B26</f>
        <v>42320</v>
      </c>
      <c r="C24" s="13">
        <f aca="true" t="shared" si="7" ref="C24:J24">+C25+C26</f>
        <v>63834</v>
      </c>
      <c r="D24" s="13">
        <f t="shared" si="7"/>
        <v>66077</v>
      </c>
      <c r="E24" s="13">
        <f t="shared" si="7"/>
        <v>35863</v>
      </c>
      <c r="F24" s="13">
        <f t="shared" si="7"/>
        <v>54450</v>
      </c>
      <c r="G24" s="13">
        <f t="shared" si="7"/>
        <v>73881</v>
      </c>
      <c r="H24" s="13">
        <f t="shared" si="7"/>
        <v>28260</v>
      </c>
      <c r="I24" s="13">
        <f t="shared" si="7"/>
        <v>8494</v>
      </c>
      <c r="J24" s="13">
        <f t="shared" si="7"/>
        <v>31923</v>
      </c>
      <c r="K24" s="11">
        <f t="shared" si="4"/>
        <v>405102</v>
      </c>
    </row>
    <row r="25" spans="1:12" ht="17.25" customHeight="1">
      <c r="A25" s="12" t="s">
        <v>114</v>
      </c>
      <c r="B25" s="13">
        <v>25726</v>
      </c>
      <c r="C25" s="13">
        <v>39958</v>
      </c>
      <c r="D25" s="13">
        <v>45001</v>
      </c>
      <c r="E25" s="13">
        <v>24218</v>
      </c>
      <c r="F25" s="13">
        <v>33303</v>
      </c>
      <c r="G25" s="13">
        <v>44075</v>
      </c>
      <c r="H25" s="13">
        <v>17316</v>
      </c>
      <c r="I25" s="13">
        <v>6458</v>
      </c>
      <c r="J25" s="13">
        <v>20556</v>
      </c>
      <c r="K25" s="11">
        <f t="shared" si="4"/>
        <v>256611</v>
      </c>
      <c r="L25" s="50"/>
    </row>
    <row r="26" spans="1:12" ht="17.25" customHeight="1">
      <c r="A26" s="12" t="s">
        <v>115</v>
      </c>
      <c r="B26" s="13">
        <v>16594</v>
      </c>
      <c r="C26" s="13">
        <v>23876</v>
      </c>
      <c r="D26" s="13">
        <v>21076</v>
      </c>
      <c r="E26" s="13">
        <v>11645</v>
      </c>
      <c r="F26" s="13">
        <v>21147</v>
      </c>
      <c r="G26" s="13">
        <v>29806</v>
      </c>
      <c r="H26" s="13">
        <v>10944</v>
      </c>
      <c r="I26" s="13">
        <v>2036</v>
      </c>
      <c r="J26" s="13">
        <v>11367</v>
      </c>
      <c r="K26" s="11">
        <f t="shared" si="4"/>
        <v>148491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1050</v>
      </c>
      <c r="I27" s="11">
        <v>0</v>
      </c>
      <c r="J27" s="11">
        <v>0</v>
      </c>
      <c r="K27" s="11">
        <f t="shared" si="4"/>
        <v>1050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29214.46</v>
      </c>
      <c r="I35" s="19">
        <v>0</v>
      </c>
      <c r="J35" s="19">
        <v>0</v>
      </c>
      <c r="K35" s="23">
        <f>SUM(B35:J35)</f>
        <v>29214.46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504646.48</v>
      </c>
      <c r="C47" s="22">
        <f aca="true" t="shared" si="12" ref="C47:H47">+C48+C57</f>
        <v>803667.5599999999</v>
      </c>
      <c r="D47" s="22">
        <f t="shared" si="12"/>
        <v>913554.9400000001</v>
      </c>
      <c r="E47" s="22">
        <f t="shared" si="12"/>
        <v>454851.81000000006</v>
      </c>
      <c r="F47" s="22">
        <f t="shared" si="12"/>
        <v>743819.1</v>
      </c>
      <c r="G47" s="22">
        <f t="shared" si="12"/>
        <v>1050313.99</v>
      </c>
      <c r="H47" s="22">
        <f t="shared" si="12"/>
        <v>465292.60000000003</v>
      </c>
      <c r="I47" s="22">
        <f>+I48+I57</f>
        <v>135165.16</v>
      </c>
      <c r="J47" s="22">
        <f>+J48+J57</f>
        <v>365123.2</v>
      </c>
      <c r="K47" s="22">
        <f>SUM(B47:J47)</f>
        <v>5436434.84</v>
      </c>
    </row>
    <row r="48" spans="1:11" ht="17.25" customHeight="1">
      <c r="A48" s="16" t="s">
        <v>107</v>
      </c>
      <c r="B48" s="23">
        <f>SUM(B49:B56)</f>
        <v>488022.19999999995</v>
      </c>
      <c r="C48" s="23">
        <f aca="true" t="shared" si="13" ref="C48:J48">SUM(C49:C56)</f>
        <v>779659.47</v>
      </c>
      <c r="D48" s="23">
        <f t="shared" si="13"/>
        <v>888809.3400000001</v>
      </c>
      <c r="E48" s="23">
        <f t="shared" si="13"/>
        <v>432002.29000000004</v>
      </c>
      <c r="F48" s="23">
        <f t="shared" si="13"/>
        <v>729744.11</v>
      </c>
      <c r="G48" s="23">
        <f t="shared" si="13"/>
        <v>1020762.05</v>
      </c>
      <c r="H48" s="23">
        <f t="shared" si="13"/>
        <v>445500.9</v>
      </c>
      <c r="I48" s="23">
        <f t="shared" si="13"/>
        <v>135165.16</v>
      </c>
      <c r="J48" s="23">
        <f t="shared" si="13"/>
        <v>351359.88</v>
      </c>
      <c r="K48" s="23">
        <f aca="true" t="shared" si="14" ref="K48:K57">SUM(B48:J48)</f>
        <v>5271025.4</v>
      </c>
    </row>
    <row r="49" spans="1:11" ht="17.25" customHeight="1">
      <c r="A49" s="34" t="s">
        <v>43</v>
      </c>
      <c r="B49" s="23">
        <f aca="true" t="shared" si="15" ref="B49:H49">ROUND(B30*B7,2)</f>
        <v>484744.05</v>
      </c>
      <c r="C49" s="23">
        <f t="shared" si="15"/>
        <v>773353.63</v>
      </c>
      <c r="D49" s="23">
        <f t="shared" si="15"/>
        <v>883650.02</v>
      </c>
      <c r="E49" s="23">
        <f t="shared" si="15"/>
        <v>429198.55</v>
      </c>
      <c r="F49" s="23">
        <f t="shared" si="15"/>
        <v>725587.27</v>
      </c>
      <c r="G49" s="23">
        <f t="shared" si="15"/>
        <v>1014878.92</v>
      </c>
      <c r="H49" s="23">
        <f t="shared" si="15"/>
        <v>413219.28</v>
      </c>
      <c r="I49" s="23">
        <f>ROUND(I30*I7,2)</f>
        <v>134099.44</v>
      </c>
      <c r="J49" s="23">
        <f>ROUND(J30*J7,2)</f>
        <v>349142.84</v>
      </c>
      <c r="K49" s="23">
        <f t="shared" si="14"/>
        <v>5207874.000000001</v>
      </c>
    </row>
    <row r="50" spans="1:11" ht="17.25" customHeight="1">
      <c r="A50" s="34" t="s">
        <v>44</v>
      </c>
      <c r="B50" s="19">
        <v>0</v>
      </c>
      <c r="C50" s="23">
        <f>ROUND(C31*C7,2)</f>
        <v>1718.99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1718.99</v>
      </c>
    </row>
    <row r="51" spans="1:11" ht="17.25" customHeight="1">
      <c r="A51" s="64" t="s">
        <v>103</v>
      </c>
      <c r="B51" s="65">
        <f aca="true" t="shared" si="16" ref="B51:H51">ROUND(B32*B7,2)</f>
        <v>-813.53</v>
      </c>
      <c r="C51" s="65">
        <f t="shared" si="16"/>
        <v>-1186.87</v>
      </c>
      <c r="D51" s="65">
        <f t="shared" si="16"/>
        <v>-1226.44</v>
      </c>
      <c r="E51" s="65">
        <f t="shared" si="16"/>
        <v>-641.66</v>
      </c>
      <c r="F51" s="65">
        <f t="shared" si="16"/>
        <v>-1124.68</v>
      </c>
      <c r="G51" s="65">
        <f t="shared" si="16"/>
        <v>-1546.95</v>
      </c>
      <c r="H51" s="65">
        <f t="shared" si="16"/>
        <v>-647.88</v>
      </c>
      <c r="I51" s="19">
        <v>0</v>
      </c>
      <c r="J51" s="19">
        <v>0</v>
      </c>
      <c r="K51" s="65">
        <f>SUM(B51:J51)</f>
        <v>-7188.01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29214.46</v>
      </c>
      <c r="I53" s="31">
        <f>+I35</f>
        <v>0</v>
      </c>
      <c r="J53" s="31">
        <f>+J35</f>
        <v>0</v>
      </c>
      <c r="K53" s="23">
        <f t="shared" si="14"/>
        <v>29214.46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16624.28</v>
      </c>
      <c r="C57" s="36">
        <v>24008.09</v>
      </c>
      <c r="D57" s="36">
        <v>24745.6</v>
      </c>
      <c r="E57" s="36">
        <v>22849.52</v>
      </c>
      <c r="F57" s="36">
        <v>14074.99</v>
      </c>
      <c r="G57" s="36">
        <v>29551.94</v>
      </c>
      <c r="H57" s="36">
        <v>19791.7</v>
      </c>
      <c r="I57" s="19">
        <v>0</v>
      </c>
      <c r="J57" s="36">
        <v>13763.32</v>
      </c>
      <c r="K57" s="36">
        <f t="shared" si="14"/>
        <v>165409.44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+B62+B69+B104+B105</f>
        <v>-59796</v>
      </c>
      <c r="C61" s="35">
        <f t="shared" si="17"/>
        <v>-97259.58</v>
      </c>
      <c r="D61" s="35">
        <f t="shared" si="17"/>
        <v>-86798.15</v>
      </c>
      <c r="E61" s="35">
        <f t="shared" si="17"/>
        <v>-55080</v>
      </c>
      <c r="F61" s="35">
        <f t="shared" si="17"/>
        <v>-75836.65</v>
      </c>
      <c r="G61" s="35">
        <f t="shared" si="17"/>
        <v>-94294.4</v>
      </c>
      <c r="H61" s="35">
        <f t="shared" si="17"/>
        <v>-61856</v>
      </c>
      <c r="I61" s="35">
        <f t="shared" si="17"/>
        <v>-13372.81</v>
      </c>
      <c r="J61" s="35">
        <f t="shared" si="17"/>
        <v>-38468</v>
      </c>
      <c r="K61" s="35">
        <f>SUM(B61:J61)</f>
        <v>-582761.5900000001</v>
      </c>
    </row>
    <row r="62" spans="1:11" ht="18.75" customHeight="1">
      <c r="A62" s="16" t="s">
        <v>74</v>
      </c>
      <c r="B62" s="35">
        <f aca="true" t="shared" si="18" ref="B62:J62">B63+B64+B65+B66+B67+B68</f>
        <v>-58796</v>
      </c>
      <c r="C62" s="35">
        <f t="shared" si="18"/>
        <v>-96220</v>
      </c>
      <c r="D62" s="35">
        <f t="shared" si="18"/>
        <v>-85724</v>
      </c>
      <c r="E62" s="35">
        <f t="shared" si="18"/>
        <v>-54080</v>
      </c>
      <c r="F62" s="35">
        <f t="shared" si="18"/>
        <v>-73456</v>
      </c>
      <c r="G62" s="35">
        <f t="shared" si="18"/>
        <v>-90788</v>
      </c>
      <c r="H62" s="35">
        <f t="shared" si="18"/>
        <v>-61856</v>
      </c>
      <c r="I62" s="35">
        <f t="shared" si="18"/>
        <v>-10980</v>
      </c>
      <c r="J62" s="35">
        <f t="shared" si="18"/>
        <v>-38468</v>
      </c>
      <c r="K62" s="35">
        <f aca="true" t="shared" si="19" ref="K62:K91">SUM(B62:J62)</f>
        <v>-570368</v>
      </c>
    </row>
    <row r="63" spans="1:11" ht="18.75" customHeight="1">
      <c r="A63" s="12" t="s">
        <v>75</v>
      </c>
      <c r="B63" s="35">
        <f>-ROUND(B9*$D$3,2)</f>
        <v>-58796</v>
      </c>
      <c r="C63" s="35">
        <f aca="true" t="shared" si="20" ref="C63:J63">-ROUND(C9*$D$3,2)</f>
        <v>-96220</v>
      </c>
      <c r="D63" s="35">
        <f t="shared" si="20"/>
        <v>-85724</v>
      </c>
      <c r="E63" s="35">
        <f t="shared" si="20"/>
        <v>-54080</v>
      </c>
      <c r="F63" s="35">
        <f t="shared" si="20"/>
        <v>-73456</v>
      </c>
      <c r="G63" s="35">
        <f t="shared" si="20"/>
        <v>-90788</v>
      </c>
      <c r="H63" s="35">
        <f t="shared" si="20"/>
        <v>-61856</v>
      </c>
      <c r="I63" s="35">
        <f t="shared" si="20"/>
        <v>-10980</v>
      </c>
      <c r="J63" s="35">
        <f t="shared" si="20"/>
        <v>-38468</v>
      </c>
      <c r="K63" s="35">
        <f t="shared" si="19"/>
        <v>-570368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SUM(B70:B103)</f>
        <v>-1000</v>
      </c>
      <c r="C69" s="65">
        <f>SUM(C70:C103)</f>
        <v>-1039.58</v>
      </c>
      <c r="D69" s="65">
        <f>SUM(D70:D103)</f>
        <v>-1074.15</v>
      </c>
      <c r="E69" s="65">
        <f aca="true" t="shared" si="21" ref="E69:J69">SUM(E70:E103)</f>
        <v>-1000</v>
      </c>
      <c r="F69" s="65">
        <f t="shared" si="21"/>
        <v>-2380.65</v>
      </c>
      <c r="G69" s="65">
        <f t="shared" si="21"/>
        <v>-3506.4</v>
      </c>
      <c r="H69" s="65">
        <f t="shared" si="21"/>
        <v>0</v>
      </c>
      <c r="I69" s="65">
        <f t="shared" si="21"/>
        <v>-2392.81</v>
      </c>
      <c r="J69" s="65">
        <f t="shared" si="21"/>
        <v>0</v>
      </c>
      <c r="K69" s="65">
        <f t="shared" si="19"/>
        <v>-12393.589999999998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-39.58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-52.379999999999995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5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5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-500</v>
      </c>
      <c r="H86" s="19">
        <v>0</v>
      </c>
      <c r="I86" s="19">
        <v>0</v>
      </c>
      <c r="J86" s="19">
        <v>0</v>
      </c>
      <c r="K86" s="19">
        <f t="shared" si="19"/>
        <v>-500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15" t="s">
        <v>117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5" t="s">
        <v>137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53"/>
    </row>
    <row r="103" spans="1:12" ht="18.75" customHeight="1">
      <c r="A103" s="12"/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118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6" t="s">
        <v>100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4"/>
    </row>
    <row r="106" spans="1:12" ht="18.75" customHeight="1">
      <c r="A106" s="16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31">
        <f>SUM(B106:J106)</f>
        <v>0</v>
      </c>
      <c r="L106" s="52"/>
    </row>
    <row r="107" spans="1:12" ht="18.75" customHeight="1">
      <c r="A107" s="16" t="s">
        <v>82</v>
      </c>
      <c r="B107" s="24">
        <f aca="true" t="shared" si="22" ref="B107:H107">+B108+B109</f>
        <v>444850.48</v>
      </c>
      <c r="C107" s="24">
        <f t="shared" si="22"/>
        <v>706407.98</v>
      </c>
      <c r="D107" s="24">
        <f t="shared" si="22"/>
        <v>826756.79</v>
      </c>
      <c r="E107" s="24">
        <f t="shared" si="22"/>
        <v>399771.81000000006</v>
      </c>
      <c r="F107" s="24">
        <f t="shared" si="22"/>
        <v>667982.45</v>
      </c>
      <c r="G107" s="24">
        <f t="shared" si="22"/>
        <v>956019.59</v>
      </c>
      <c r="H107" s="24">
        <f t="shared" si="22"/>
        <v>403436.60000000003</v>
      </c>
      <c r="I107" s="24">
        <f>+I108+I109</f>
        <v>121792.35</v>
      </c>
      <c r="J107" s="24">
        <f>+J108+J109</f>
        <v>326655.2</v>
      </c>
      <c r="K107" s="46">
        <f>SUM(B107:J107)</f>
        <v>4853673.249999999</v>
      </c>
      <c r="L107" s="52"/>
    </row>
    <row r="108" spans="1:12" ht="18" customHeight="1">
      <c r="A108" s="16" t="s">
        <v>81</v>
      </c>
      <c r="B108" s="24">
        <f aca="true" t="shared" si="23" ref="B108:J108">+B48+B62+B69+B104</f>
        <v>428226.19999999995</v>
      </c>
      <c r="C108" s="24">
        <f t="shared" si="23"/>
        <v>682399.89</v>
      </c>
      <c r="D108" s="24">
        <f t="shared" si="23"/>
        <v>802011.1900000001</v>
      </c>
      <c r="E108" s="24">
        <f t="shared" si="23"/>
        <v>376922.29000000004</v>
      </c>
      <c r="F108" s="24">
        <f t="shared" si="23"/>
        <v>653907.46</v>
      </c>
      <c r="G108" s="24">
        <f t="shared" si="23"/>
        <v>926467.65</v>
      </c>
      <c r="H108" s="24">
        <f t="shared" si="23"/>
        <v>383644.9</v>
      </c>
      <c r="I108" s="24">
        <f t="shared" si="23"/>
        <v>121792.35</v>
      </c>
      <c r="J108" s="24">
        <f t="shared" si="23"/>
        <v>312891.88</v>
      </c>
      <c r="K108" s="46">
        <f>SUM(B108:J108)</f>
        <v>4688263.81</v>
      </c>
      <c r="L108" s="52"/>
    </row>
    <row r="109" spans="1:11" ht="18.75" customHeight="1">
      <c r="A109" s="16" t="s">
        <v>98</v>
      </c>
      <c r="B109" s="24">
        <f aca="true" t="shared" si="24" ref="B109:J109">IF(+B57+B105+B110&lt;0,0,(B57+B105+B110))</f>
        <v>16624.28</v>
      </c>
      <c r="C109" s="24">
        <f t="shared" si="24"/>
        <v>24008.09</v>
      </c>
      <c r="D109" s="24">
        <f t="shared" si="24"/>
        <v>24745.6</v>
      </c>
      <c r="E109" s="24">
        <f t="shared" si="24"/>
        <v>22849.52</v>
      </c>
      <c r="F109" s="24">
        <f t="shared" si="24"/>
        <v>14074.99</v>
      </c>
      <c r="G109" s="24">
        <f t="shared" si="24"/>
        <v>29551.94</v>
      </c>
      <c r="H109" s="24">
        <f t="shared" si="24"/>
        <v>19791.7</v>
      </c>
      <c r="I109" s="19">
        <f t="shared" si="24"/>
        <v>0</v>
      </c>
      <c r="J109" s="24">
        <f t="shared" si="24"/>
        <v>13763.32</v>
      </c>
      <c r="K109" s="46">
        <f>SUM(B109:J109)</f>
        <v>165409.44</v>
      </c>
    </row>
    <row r="110" spans="1:13" ht="18.75" customHeight="1">
      <c r="A110" s="16" t="s">
        <v>83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f>SUM(B110:J110)</f>
        <v>0</v>
      </c>
      <c r="M110" s="55"/>
    </row>
    <row r="111" spans="1:11" ht="18.75" customHeight="1">
      <c r="A111" s="16" t="s">
        <v>99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46"/>
    </row>
    <row r="112" spans="1:11" ht="18.75" customHeight="1">
      <c r="A112" s="2"/>
      <c r="B112" s="20"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/>
    </row>
    <row r="113" spans="1:11" ht="18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ht="18.75" customHeight="1">
      <c r="A114" s="8"/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/>
    </row>
    <row r="115" spans="1:12" ht="18.75" customHeight="1">
      <c r="A115" s="25" t="s">
        <v>69</v>
      </c>
      <c r="B115" s="18">
        <v>0</v>
      </c>
      <c r="C115" s="18">
        <v>0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39">
        <f>SUM(K116:K135)</f>
        <v>4853673.24</v>
      </c>
      <c r="L115" s="52"/>
    </row>
    <row r="116" spans="1:11" ht="18.75" customHeight="1">
      <c r="A116" s="26" t="s">
        <v>70</v>
      </c>
      <c r="B116" s="27">
        <v>50772.56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>SUM(B116:J116)</f>
        <v>50772.56</v>
      </c>
    </row>
    <row r="117" spans="1:11" ht="18.75" customHeight="1">
      <c r="A117" s="26" t="s">
        <v>71</v>
      </c>
      <c r="B117" s="27">
        <v>394077.91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aca="true" t="shared" si="25" ref="K117:K135">SUM(B117:J117)</f>
        <v>394077.91</v>
      </c>
    </row>
    <row r="118" spans="1:11" ht="18.75" customHeight="1">
      <c r="A118" s="26" t="s">
        <v>72</v>
      </c>
      <c r="B118" s="38">
        <v>0</v>
      </c>
      <c r="C118" s="27">
        <f>+C107</f>
        <v>706407.98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706407.98</v>
      </c>
    </row>
    <row r="119" spans="1:11" ht="18.75" customHeight="1">
      <c r="A119" s="26" t="s">
        <v>73</v>
      </c>
      <c r="B119" s="38">
        <v>0</v>
      </c>
      <c r="C119" s="38">
        <v>0</v>
      </c>
      <c r="D119" s="27">
        <v>770615.57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770615.57</v>
      </c>
    </row>
    <row r="120" spans="1:11" ht="18.75" customHeight="1">
      <c r="A120" s="26" t="s">
        <v>119</v>
      </c>
      <c r="B120" s="38">
        <v>0</v>
      </c>
      <c r="C120" s="38">
        <v>0</v>
      </c>
      <c r="D120" s="27">
        <v>56141.23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56141.23</v>
      </c>
    </row>
    <row r="121" spans="1:11" ht="18.75" customHeight="1">
      <c r="A121" s="26" t="s">
        <v>120</v>
      </c>
      <c r="B121" s="38">
        <v>0</v>
      </c>
      <c r="C121" s="38">
        <v>0</v>
      </c>
      <c r="D121" s="38">
        <v>0</v>
      </c>
      <c r="E121" s="27">
        <v>395774.08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395774.08</v>
      </c>
    </row>
    <row r="122" spans="1:11" ht="18.75" customHeight="1">
      <c r="A122" s="26" t="s">
        <v>121</v>
      </c>
      <c r="B122" s="38">
        <v>0</v>
      </c>
      <c r="C122" s="38">
        <v>0</v>
      </c>
      <c r="D122" s="38">
        <v>0</v>
      </c>
      <c r="E122" s="27">
        <v>3997.72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3997.72</v>
      </c>
    </row>
    <row r="123" spans="1:11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131811.17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131811.17</v>
      </c>
    </row>
    <row r="124" spans="1:11" ht="18.75" customHeight="1">
      <c r="A124" s="26" t="s">
        <v>123</v>
      </c>
      <c r="B124" s="38">
        <v>0</v>
      </c>
      <c r="C124" s="38">
        <v>0</v>
      </c>
      <c r="D124" s="38">
        <v>0</v>
      </c>
      <c r="E124" s="38">
        <v>0</v>
      </c>
      <c r="F124" s="27">
        <v>233968.09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233968.09</v>
      </c>
    </row>
    <row r="125" spans="1:11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27">
        <v>39724.74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5"/>
        <v>39724.74</v>
      </c>
    </row>
    <row r="126" spans="1:11" ht="18.75" customHeight="1">
      <c r="A126" s="26" t="s">
        <v>125</v>
      </c>
      <c r="B126" s="66">
        <v>0</v>
      </c>
      <c r="C126" s="66">
        <v>0</v>
      </c>
      <c r="D126" s="66">
        <v>0</v>
      </c>
      <c r="E126" s="66">
        <v>0</v>
      </c>
      <c r="F126" s="67">
        <v>262478.45</v>
      </c>
      <c r="G126" s="66">
        <v>0</v>
      </c>
      <c r="H126" s="66">
        <v>0</v>
      </c>
      <c r="I126" s="66">
        <v>0</v>
      </c>
      <c r="J126" s="66">
        <v>0</v>
      </c>
      <c r="K126" s="67">
        <f t="shared" si="25"/>
        <v>262478.45</v>
      </c>
    </row>
    <row r="127" spans="1:11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285251.18</v>
      </c>
      <c r="H127" s="38">
        <v>0</v>
      </c>
      <c r="I127" s="38">
        <v>0</v>
      </c>
      <c r="J127" s="38">
        <v>0</v>
      </c>
      <c r="K127" s="39">
        <f t="shared" si="25"/>
        <v>285251.18</v>
      </c>
    </row>
    <row r="128" spans="1:11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28926.56</v>
      </c>
      <c r="H128" s="38">
        <v>0</v>
      </c>
      <c r="I128" s="38">
        <v>0</v>
      </c>
      <c r="J128" s="38">
        <v>0</v>
      </c>
      <c r="K128" s="39">
        <f t="shared" si="25"/>
        <v>28926.56</v>
      </c>
    </row>
    <row r="129" spans="1:11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127718.01</v>
      </c>
      <c r="H129" s="38">
        <v>0</v>
      </c>
      <c r="I129" s="38">
        <v>0</v>
      </c>
      <c r="J129" s="38">
        <v>0</v>
      </c>
      <c r="K129" s="39">
        <f t="shared" si="25"/>
        <v>127718.01</v>
      </c>
    </row>
    <row r="130" spans="1:11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127135.63</v>
      </c>
      <c r="H130" s="38">
        <v>0</v>
      </c>
      <c r="I130" s="38">
        <v>0</v>
      </c>
      <c r="J130" s="38">
        <v>0</v>
      </c>
      <c r="K130" s="39">
        <f t="shared" si="25"/>
        <v>127135.63</v>
      </c>
    </row>
    <row r="131" spans="1:11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386988.21</v>
      </c>
      <c r="H131" s="38">
        <v>0</v>
      </c>
      <c r="I131" s="38">
        <v>0</v>
      </c>
      <c r="J131" s="38">
        <v>0</v>
      </c>
      <c r="K131" s="39">
        <f t="shared" si="25"/>
        <v>386988.21</v>
      </c>
    </row>
    <row r="132" spans="1:11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139568.22</v>
      </c>
      <c r="I132" s="38">
        <v>0</v>
      </c>
      <c r="J132" s="38">
        <v>0</v>
      </c>
      <c r="K132" s="39">
        <f t="shared" si="25"/>
        <v>139568.22</v>
      </c>
    </row>
    <row r="133" spans="1:11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27">
        <v>263868.38</v>
      </c>
      <c r="I133" s="38">
        <v>0</v>
      </c>
      <c r="J133" s="38">
        <v>0</v>
      </c>
      <c r="K133" s="39">
        <f t="shared" si="25"/>
        <v>263868.38</v>
      </c>
    </row>
    <row r="134" spans="1:11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27">
        <v>121792.35</v>
      </c>
      <c r="J134" s="38"/>
      <c r="K134" s="39">
        <f t="shared" si="25"/>
        <v>121792.35</v>
      </c>
    </row>
    <row r="135" spans="1:11" ht="18.75" customHeight="1">
      <c r="A135" s="74" t="s">
        <v>134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/>
      <c r="J135" s="41">
        <v>326655.2</v>
      </c>
      <c r="K135" s="42">
        <f t="shared" si="25"/>
        <v>326655.2</v>
      </c>
    </row>
    <row r="136" spans="1:11" ht="18.75" customHeight="1">
      <c r="A136" s="72"/>
      <c r="B136" s="48">
        <v>0</v>
      </c>
      <c r="C136" s="48">
        <v>0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f>J107-J135</f>
        <v>0</v>
      </c>
      <c r="K136" s="49"/>
    </row>
    <row r="137" ht="18" customHeight="1">
      <c r="A137" s="72"/>
    </row>
    <row r="138" ht="18" customHeight="1">
      <c r="A138" s="72"/>
    </row>
    <row r="139" ht="18" customHeight="1">
      <c r="A139" s="72"/>
    </row>
    <row r="140" ht="18" customHeight="1"/>
    <row r="141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2018-05-11T12:32:57Z</dcterms:modified>
  <cp:category/>
  <cp:version/>
  <cp:contentType/>
  <cp:contentStatus/>
</cp:coreProperties>
</file>