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<sst xmlns="http://schemas.openxmlformats.org/spreadsheetml/2006/main" count="139" uniqueCount="139">
  <si>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</si>
  <si>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</si>
  <si>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</si>
  <si>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</si>
  <si>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</si>
  <si>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</si>
  <si>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</si>
  <si>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</si>
  <si>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</si>
  <si>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</si>
  <si>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</si>
  <si>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</si>
  <si>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</si>
  <si>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</si>
  <si>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</si>
  <si>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</si>
  <si>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</si>
  <si>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</si>
  <si>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</si>
  <si>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</si>
  <si>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</si>
  <si>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</si>
  <si>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</si>
  <si>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</si>
  <si>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</si>
  <si>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</si>
  <si>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</si>
  <si>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</si>
  <si>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</si>
  <si>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</si>
  <si>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</si>
  <si>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</si>
  <si>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</si>
  <si>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</si>
  <si>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</si>
  <si>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</si>
  <si>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</si>
  <si>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</si>
  <si>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</si>
  <si>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</si>
  <si>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</si>
  <si>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</si>
  <si>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</si>
  <si>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</si>
  <si>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</si>
  <si>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</si>
  <si>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</si>
  <si>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</si>
  <si>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</si>
  <si>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</si>
  <si>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</si>
  <si>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</si>
  <si>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</si>
  <si>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</si>
  <si>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</si>
  <si>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</si>
  <si>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</si>
  <si>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</si>
  <si>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</si>
  <si>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</si>
  <si>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</si>
  <si>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</si>
  <si>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</si>
  <si>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</si>
  <si>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</si>
  <si>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</si>
  <si>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</si>
  <si>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</si>
  <si>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</si>
  <si>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</si>
  <si>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</si>
  <si>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</si>
  <si>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</si>
  <si>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</si>
  <si>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</si>
  <si>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</si>
  <si>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</si>
  <si>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</si>
  <si>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</si>
  <si>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</si>
  <si>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</si>
  <si>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</si>
  <si>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</si>
  <si>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</si>
  <si>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</si>
  <si>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</si>
  <si>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</si>
  <si>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</si>
  <si>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</si>
  <si>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</si>
  <si>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</si>
  <si>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</si>
  <si>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</si>
  <si>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</si>
  <si>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</si>
  <si>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</si>
  <si>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</si>
  <si>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</si>
  <si>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</si>
  <si>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</si>
  <si>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</si>
  <si>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</si>
  <si>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</si>
  <si>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</si>
  <si>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</si>
  <si>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</si>
  <si>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</si>
  <si>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</si>
  <si>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</si>
  <si>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</si>
  <si>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</si>
  <si>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</si>
  <si>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</si>
  <si>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</si>
  <si>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</si>
  <si>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</si>
  <si>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</si>
  <si>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</si>
  <si>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</si>
  <si>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</si>
  <si>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</si>
  <si>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</si>
  <si>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</si>
  <si>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</si>
  <si>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</si>
  <si>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</si>
  <si>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</si>
  <si>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</si>
  <si>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</si>
  <si>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</si>
  <si>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</si>
  <si>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</si>
  <si>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</si>
  <si>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</si>
  <si>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</si>
  <si>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</si>
  <si>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</si>
  <si>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</si>
  <si>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05/05/18 - VENCIMENTO 11/05/18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</si>
</sst>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336400</v>
      </c>
      <c r="C7" s="9">
        <f t="shared" si="0"/>
        <v>444250</v>
      </c>
      <c r="D7" s="9">
        <f t="shared" si="0"/>
        <v>487826</v>
      </c>
      <c r="E7" s="9">
        <f t="shared" si="0"/>
        <v>277610</v>
      </c>
      <c r="F7" s="9">
        <f t="shared" si="0"/>
        <v>415825</v>
      </c>
      <c r="G7" s="9">
        <f t="shared" si="0"/>
        <v>671196</v>
      </c>
      <c r="H7" s="9">
        <f t="shared" si="0"/>
        <v>272355</v>
      </c>
      <c r="I7" s="9">
        <f t="shared" si="0"/>
        <v>63171</v>
      </c>
      <c r="J7" s="9">
        <f t="shared" si="0"/>
        <v>201797</v>
      </c>
      <c r="K7" s="9">
        <f t="shared" si="0"/>
        <v>3170430</v>
      </c>
      <c r="L7" s="50"/>
    </row>
    <row r="8" spans="1:11" ht="17.25" customHeight="1">
      <c r="A8" s="10" t="s">
        <v>96</v>
      </c>
      <c r="B8" s="11">
        <f>B9+B12+B16</f>
        <v>162082</v>
      </c>
      <c r="C8" s="11">
        <f aca="true" t="shared" si="1" ref="C8:J8">C9+C12+C16</f>
        <v>222384</v>
      </c>
      <c r="D8" s="11">
        <f t="shared" si="1"/>
        <v>230664</v>
      </c>
      <c r="E8" s="11">
        <f t="shared" si="1"/>
        <v>139477</v>
      </c>
      <c r="F8" s="11">
        <f t="shared" si="1"/>
        <v>194183</v>
      </c>
      <c r="G8" s="11">
        <f t="shared" si="1"/>
        <v>315185</v>
      </c>
      <c r="H8" s="11">
        <f t="shared" si="1"/>
        <v>146051</v>
      </c>
      <c r="I8" s="11">
        <f t="shared" si="1"/>
        <v>28337</v>
      </c>
      <c r="J8" s="11">
        <f t="shared" si="1"/>
        <v>94233</v>
      </c>
      <c r="K8" s="11">
        <f>SUM(B8:J8)</f>
        <v>1532596</v>
      </c>
    </row>
    <row r="9" spans="1:11" ht="17.25" customHeight="1">
      <c r="A9" s="15" t="s">
        <v>16</v>
      </c>
      <c r="B9" s="13">
        <f>+B10+B11</f>
        <v>25641</v>
      </c>
      <c r="C9" s="13">
        <f aca="true" t="shared" si="2" ref="C9:J9">+C10+C11</f>
        <v>38663</v>
      </c>
      <c r="D9" s="13">
        <f t="shared" si="2"/>
        <v>35306</v>
      </c>
      <c r="E9" s="13">
        <f t="shared" si="2"/>
        <v>22481</v>
      </c>
      <c r="F9" s="13">
        <f t="shared" si="2"/>
        <v>24912</v>
      </c>
      <c r="G9" s="13">
        <f t="shared" si="2"/>
        <v>31425</v>
      </c>
      <c r="H9" s="13">
        <f t="shared" si="2"/>
        <v>26641</v>
      </c>
      <c r="I9" s="13">
        <f t="shared" si="2"/>
        <v>5431</v>
      </c>
      <c r="J9" s="13">
        <f t="shared" si="2"/>
        <v>13648</v>
      </c>
      <c r="K9" s="11">
        <f>SUM(B9:J9)</f>
        <v>224148</v>
      </c>
    </row>
    <row r="10" spans="1:11" ht="17.25" customHeight="1">
      <c r="A10" s="29" t="s">
        <v>17</v>
      </c>
      <c r="B10" s="13">
        <v>25641</v>
      </c>
      <c r="C10" s="13">
        <v>38663</v>
      </c>
      <c r="D10" s="13">
        <v>35306</v>
      </c>
      <c r="E10" s="13">
        <v>22481</v>
      </c>
      <c r="F10" s="13">
        <v>24912</v>
      </c>
      <c r="G10" s="13">
        <v>31425</v>
      </c>
      <c r="H10" s="13">
        <v>26641</v>
      </c>
      <c r="I10" s="13">
        <v>5431</v>
      </c>
      <c r="J10" s="13">
        <v>13648</v>
      </c>
      <c r="K10" s="11">
        <f>SUM(B10:J10)</f>
        <v>224148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127999</v>
      </c>
      <c r="C12" s="17">
        <f t="shared" si="3"/>
        <v>171880</v>
      </c>
      <c r="D12" s="17">
        <f t="shared" si="3"/>
        <v>183561</v>
      </c>
      <c r="E12" s="17">
        <f t="shared" si="3"/>
        <v>109973</v>
      </c>
      <c r="F12" s="17">
        <f t="shared" si="3"/>
        <v>156989</v>
      </c>
      <c r="G12" s="17">
        <f t="shared" si="3"/>
        <v>263571</v>
      </c>
      <c r="H12" s="17">
        <f t="shared" si="3"/>
        <v>112343</v>
      </c>
      <c r="I12" s="17">
        <f t="shared" si="3"/>
        <v>21209</v>
      </c>
      <c r="J12" s="17">
        <f t="shared" si="3"/>
        <v>75768</v>
      </c>
      <c r="K12" s="11">
        <f aca="true" t="shared" si="4" ref="K12:K27">SUM(B12:J12)</f>
        <v>1223293</v>
      </c>
    </row>
    <row r="13" spans="1:13" ht="17.25" customHeight="1">
      <c r="A13" s="14" t="s">
        <v>19</v>
      </c>
      <c r="B13" s="13">
        <v>60684</v>
      </c>
      <c r="C13" s="13">
        <v>87026</v>
      </c>
      <c r="D13" s="13">
        <v>95334</v>
      </c>
      <c r="E13" s="13">
        <v>55322</v>
      </c>
      <c r="F13" s="13">
        <v>74583</v>
      </c>
      <c r="G13" s="13">
        <v>116444</v>
      </c>
      <c r="H13" s="13">
        <v>49252</v>
      </c>
      <c r="I13" s="13">
        <v>11680</v>
      </c>
      <c r="J13" s="13">
        <v>38949</v>
      </c>
      <c r="K13" s="11">
        <f t="shared" si="4"/>
        <v>589274</v>
      </c>
      <c r="L13" s="50"/>
      <c r="M13" s="51"/>
    </row>
    <row r="14" spans="1:12" ht="17.25" customHeight="1">
      <c r="A14" s="14" t="s">
        <v>20</v>
      </c>
      <c r="B14" s="13">
        <v>62671</v>
      </c>
      <c r="C14" s="13">
        <v>78091</v>
      </c>
      <c r="D14" s="13">
        <v>83310</v>
      </c>
      <c r="E14" s="13">
        <v>50593</v>
      </c>
      <c r="F14" s="13">
        <v>77838</v>
      </c>
      <c r="G14" s="13">
        <v>140613</v>
      </c>
      <c r="H14" s="13">
        <v>56739</v>
      </c>
      <c r="I14" s="13">
        <v>8567</v>
      </c>
      <c r="J14" s="13">
        <v>35160</v>
      </c>
      <c r="K14" s="11">
        <f t="shared" si="4"/>
        <v>593582</v>
      </c>
      <c r="L14" s="50"/>
    </row>
    <row r="15" spans="1:11" ht="17.25" customHeight="1">
      <c r="A15" s="14" t="s">
        <v>21</v>
      </c>
      <c r="B15" s="13">
        <v>4644</v>
      </c>
      <c r="C15" s="13">
        <v>6763</v>
      </c>
      <c r="D15" s="13">
        <v>4917</v>
      </c>
      <c r="E15" s="13">
        <v>4058</v>
      </c>
      <c r="F15" s="13">
        <v>4568</v>
      </c>
      <c r="G15" s="13">
        <v>6514</v>
      </c>
      <c r="H15" s="13">
        <v>6352</v>
      </c>
      <c r="I15" s="13">
        <v>962</v>
      </c>
      <c r="J15" s="13">
        <v>1659</v>
      </c>
      <c r="K15" s="11">
        <f t="shared" si="4"/>
        <v>40437</v>
      </c>
    </row>
    <row r="16" spans="1:11" ht="17.25" customHeight="1">
      <c r="A16" s="15" t="s">
        <v>92</v>
      </c>
      <c r="B16" s="13">
        <f>B17+B18+B19</f>
        <v>8442</v>
      </c>
      <c r="C16" s="13">
        <f aca="true" t="shared" si="5" ref="C16:J16">C17+C18+C19</f>
        <v>11841</v>
      </c>
      <c r="D16" s="13">
        <f t="shared" si="5"/>
        <v>11797</v>
      </c>
      <c r="E16" s="13">
        <f t="shared" si="5"/>
        <v>7023</v>
      </c>
      <c r="F16" s="13">
        <f t="shared" si="5"/>
        <v>12282</v>
      </c>
      <c r="G16" s="13">
        <f t="shared" si="5"/>
        <v>20189</v>
      </c>
      <c r="H16" s="13">
        <f t="shared" si="5"/>
        <v>7067</v>
      </c>
      <c r="I16" s="13">
        <f t="shared" si="5"/>
        <v>1697</v>
      </c>
      <c r="J16" s="13">
        <f t="shared" si="5"/>
        <v>4817</v>
      </c>
      <c r="K16" s="11">
        <f t="shared" si="4"/>
        <v>85155</v>
      </c>
    </row>
    <row r="17" spans="1:11" ht="17.25" customHeight="1">
      <c r="A17" s="14" t="s">
        <v>93</v>
      </c>
      <c r="B17" s="13">
        <v>8357</v>
      </c>
      <c r="C17" s="13">
        <v>11730</v>
      </c>
      <c r="D17" s="13">
        <v>11678</v>
      </c>
      <c r="E17" s="13">
        <v>6937</v>
      </c>
      <c r="F17" s="13">
        <v>12146</v>
      </c>
      <c r="G17" s="13">
        <v>19965</v>
      </c>
      <c r="H17" s="13">
        <v>6980</v>
      </c>
      <c r="I17" s="13">
        <v>1694</v>
      </c>
      <c r="J17" s="13">
        <v>4765</v>
      </c>
      <c r="K17" s="11">
        <f t="shared" si="4"/>
        <v>84252</v>
      </c>
    </row>
    <row r="18" spans="1:11" ht="17.25" customHeight="1">
      <c r="A18" s="14" t="s">
        <v>94</v>
      </c>
      <c r="B18" s="13">
        <v>70</v>
      </c>
      <c r="C18" s="13">
        <v>97</v>
      </c>
      <c r="D18" s="13">
        <v>109</v>
      </c>
      <c r="E18" s="13">
        <v>68</v>
      </c>
      <c r="F18" s="13">
        <v>124</v>
      </c>
      <c r="G18" s="13">
        <v>207</v>
      </c>
      <c r="H18" s="13">
        <v>79</v>
      </c>
      <c r="I18" s="13">
        <v>3</v>
      </c>
      <c r="J18" s="13">
        <v>50</v>
      </c>
      <c r="K18" s="11">
        <f t="shared" si="4"/>
        <v>807</v>
      </c>
    </row>
    <row r="19" spans="1:11" ht="17.25" customHeight="1">
      <c r="A19" s="14" t="s">
        <v>95</v>
      </c>
      <c r="B19" s="13">
        <v>15</v>
      </c>
      <c r="C19" s="13">
        <v>14</v>
      </c>
      <c r="D19" s="13">
        <v>10</v>
      </c>
      <c r="E19" s="13">
        <v>18</v>
      </c>
      <c r="F19" s="13">
        <v>12</v>
      </c>
      <c r="G19" s="13">
        <v>17</v>
      </c>
      <c r="H19" s="13">
        <v>8</v>
      </c>
      <c r="I19" s="13">
        <v>0</v>
      </c>
      <c r="J19" s="13">
        <v>2</v>
      </c>
      <c r="K19" s="11">
        <f t="shared" si="4"/>
        <v>96</v>
      </c>
    </row>
    <row r="20" spans="1:11" ht="17.25" customHeight="1">
      <c r="A20" s="16" t="s">
        <v>22</v>
      </c>
      <c r="B20" s="11">
        <f>+B21+B22+B23</f>
        <v>93307</v>
      </c>
      <c r="C20" s="11">
        <f aca="true" t="shared" si="6" ref="C20:J20">+C21+C22+C23</f>
        <v>108858</v>
      </c>
      <c r="D20" s="11">
        <f t="shared" si="6"/>
        <v>132833</v>
      </c>
      <c r="E20" s="11">
        <f t="shared" si="6"/>
        <v>69796</v>
      </c>
      <c r="F20" s="11">
        <f t="shared" si="6"/>
        <v>127819</v>
      </c>
      <c r="G20" s="11">
        <f t="shared" si="6"/>
        <v>230492</v>
      </c>
      <c r="H20" s="11">
        <f t="shared" si="6"/>
        <v>68280</v>
      </c>
      <c r="I20" s="11">
        <f t="shared" si="6"/>
        <v>17207</v>
      </c>
      <c r="J20" s="11">
        <f t="shared" si="6"/>
        <v>51802</v>
      </c>
      <c r="K20" s="11">
        <f t="shared" si="4"/>
        <v>900394</v>
      </c>
    </row>
    <row r="21" spans="1:12" ht="17.25" customHeight="1">
      <c r="A21" s="12" t="s">
        <v>23</v>
      </c>
      <c r="B21" s="13">
        <v>47842</v>
      </c>
      <c r="C21" s="13">
        <v>60793</v>
      </c>
      <c r="D21" s="13">
        <v>75114</v>
      </c>
      <c r="E21" s="13">
        <v>38790</v>
      </c>
      <c r="F21" s="13">
        <v>66095</v>
      </c>
      <c r="G21" s="13">
        <v>106473</v>
      </c>
      <c r="H21" s="13">
        <v>34368</v>
      </c>
      <c r="I21" s="13">
        <v>10280</v>
      </c>
      <c r="J21" s="13">
        <v>28299</v>
      </c>
      <c r="K21" s="11">
        <f t="shared" si="4"/>
        <v>468054</v>
      </c>
      <c r="L21" s="50"/>
    </row>
    <row r="22" spans="1:12" ht="17.25" customHeight="1">
      <c r="A22" s="12" t="s">
        <v>24</v>
      </c>
      <c r="B22" s="13">
        <v>43400</v>
      </c>
      <c r="C22" s="13">
        <v>45481</v>
      </c>
      <c r="D22" s="13">
        <v>55385</v>
      </c>
      <c r="E22" s="13">
        <v>29612</v>
      </c>
      <c r="F22" s="13">
        <v>59601</v>
      </c>
      <c r="G22" s="13">
        <v>120464</v>
      </c>
      <c r="H22" s="13">
        <v>31986</v>
      </c>
      <c r="I22" s="13">
        <v>6525</v>
      </c>
      <c r="J22" s="13">
        <v>22695</v>
      </c>
      <c r="K22" s="11">
        <f t="shared" si="4"/>
        <v>415149</v>
      </c>
      <c r="L22" s="50"/>
    </row>
    <row r="23" spans="1:11" ht="17.25" customHeight="1">
      <c r="A23" s="12" t="s">
        <v>25</v>
      </c>
      <c r="B23" s="13">
        <v>2065</v>
      </c>
      <c r="C23" s="13">
        <v>2584</v>
      </c>
      <c r="D23" s="13">
        <v>2334</v>
      </c>
      <c r="E23" s="13">
        <v>1394</v>
      </c>
      <c r="F23" s="13">
        <v>2123</v>
      </c>
      <c r="G23" s="13">
        <v>3555</v>
      </c>
      <c r="H23" s="13">
        <v>1926</v>
      </c>
      <c r="I23" s="13">
        <v>402</v>
      </c>
      <c r="J23" s="13">
        <v>808</v>
      </c>
      <c r="K23" s="11">
        <f t="shared" si="4"/>
        <v>17191</v>
      </c>
    </row>
    <row r="24" spans="1:11" ht="17.25" customHeight="1">
      <c r="A24" s="16" t="s">
        <v>26</v>
      </c>
      <c r="B24" s="13">
        <f>+B25+B26</f>
        <v>81011</v>
      </c>
      <c r="C24" s="13">
        <f aca="true" t="shared" si="7" ref="C24:J24">+C25+C26</f>
        <v>113008</v>
      </c>
      <c r="D24" s="13">
        <f t="shared" si="7"/>
        <v>124329</v>
      </c>
      <c r="E24" s="13">
        <f t="shared" si="7"/>
        <v>68337</v>
      </c>
      <c r="F24" s="13">
        <f t="shared" si="7"/>
        <v>93823</v>
      </c>
      <c r="G24" s="13">
        <f t="shared" si="7"/>
        <v>125519</v>
      </c>
      <c r="H24" s="13">
        <f t="shared" si="7"/>
        <v>55323</v>
      </c>
      <c r="I24" s="13">
        <f t="shared" si="7"/>
        <v>17627</v>
      </c>
      <c r="J24" s="13">
        <f t="shared" si="7"/>
        <v>55762</v>
      </c>
      <c r="K24" s="11">
        <f t="shared" si="4"/>
        <v>734739</v>
      </c>
    </row>
    <row r="25" spans="1:12" ht="17.25" customHeight="1">
      <c r="A25" s="12" t="s">
        <v>114</v>
      </c>
      <c r="B25" s="13">
        <v>43754</v>
      </c>
      <c r="C25" s="13">
        <v>65086</v>
      </c>
      <c r="D25" s="13">
        <v>74289</v>
      </c>
      <c r="E25" s="13">
        <v>42498</v>
      </c>
      <c r="F25" s="13">
        <v>51937</v>
      </c>
      <c r="G25" s="13">
        <v>66160</v>
      </c>
      <c r="H25" s="13">
        <v>30817</v>
      </c>
      <c r="I25" s="13">
        <v>11847</v>
      </c>
      <c r="J25" s="13">
        <v>32297</v>
      </c>
      <c r="K25" s="11">
        <f t="shared" si="4"/>
        <v>418685</v>
      </c>
      <c r="L25" s="50"/>
    </row>
    <row r="26" spans="1:12" ht="17.25" customHeight="1">
      <c r="A26" s="12" t="s">
        <v>115</v>
      </c>
      <c r="B26" s="13">
        <v>37257</v>
      </c>
      <c r="C26" s="13">
        <v>47922</v>
      </c>
      <c r="D26" s="13">
        <v>50040</v>
      </c>
      <c r="E26" s="13">
        <v>25839</v>
      </c>
      <c r="F26" s="13">
        <v>41886</v>
      </c>
      <c r="G26" s="13">
        <v>59359</v>
      </c>
      <c r="H26" s="13">
        <v>24506</v>
      </c>
      <c r="I26" s="13">
        <v>5780</v>
      </c>
      <c r="J26" s="13">
        <v>23465</v>
      </c>
      <c r="K26" s="11">
        <f t="shared" si="4"/>
        <v>316054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2701</v>
      </c>
      <c r="I27" s="11">
        <v>0</v>
      </c>
      <c r="J27" s="11">
        <v>0</v>
      </c>
      <c r="K27" s="11">
        <f t="shared" si="4"/>
        <v>2701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24370.6</v>
      </c>
      <c r="I35" s="19">
        <v>0</v>
      </c>
      <c r="J35" s="19">
        <v>0</v>
      </c>
      <c r="K35" s="23">
        <f>SUM(B35:J35)</f>
        <v>24370.6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981238.8800000001</v>
      </c>
      <c r="C47" s="22">
        <f aca="true" t="shared" si="12" ref="C47:H47">+C48+C57</f>
        <v>1449159.16</v>
      </c>
      <c r="D47" s="22">
        <f t="shared" si="12"/>
        <v>1786085.4000000001</v>
      </c>
      <c r="E47" s="22">
        <f t="shared" si="12"/>
        <v>875564.8600000001</v>
      </c>
      <c r="F47" s="22">
        <f t="shared" si="12"/>
        <v>1278266.7000000002</v>
      </c>
      <c r="G47" s="22">
        <f t="shared" si="12"/>
        <v>1751686.4500000002</v>
      </c>
      <c r="H47" s="22">
        <f t="shared" si="12"/>
        <v>845686.84</v>
      </c>
      <c r="I47" s="22">
        <f>+I48+I57</f>
        <v>307659.85</v>
      </c>
      <c r="J47" s="22">
        <f>+J48+J57</f>
        <v>638685.54</v>
      </c>
      <c r="K47" s="22">
        <f>SUM(B47:J47)</f>
        <v>9914033.68</v>
      </c>
    </row>
    <row r="48" spans="1:11" ht="17.25" customHeight="1">
      <c r="A48" s="16" t="s">
        <v>107</v>
      </c>
      <c r="B48" s="23">
        <f>SUM(B49:B56)</f>
        <v>964614.6000000001</v>
      </c>
      <c r="C48" s="23">
        <f aca="true" t="shared" si="13" ref="C48:J48">SUM(C49:C56)</f>
        <v>1425151.0699999998</v>
      </c>
      <c r="D48" s="23">
        <f t="shared" si="13"/>
        <v>1761339.8</v>
      </c>
      <c r="E48" s="23">
        <f t="shared" si="13"/>
        <v>852715.3400000001</v>
      </c>
      <c r="F48" s="23">
        <f t="shared" si="13"/>
        <v>1264191.7100000002</v>
      </c>
      <c r="G48" s="23">
        <f t="shared" si="13"/>
        <v>1722134.5100000002</v>
      </c>
      <c r="H48" s="23">
        <f t="shared" si="13"/>
        <v>825895.14</v>
      </c>
      <c r="I48" s="23">
        <f t="shared" si="13"/>
        <v>307659.85</v>
      </c>
      <c r="J48" s="23">
        <f t="shared" si="13"/>
        <v>624922.2200000001</v>
      </c>
      <c r="K48" s="23">
        <f aca="true" t="shared" si="14" ref="K48:K57">SUM(B48:J48)</f>
        <v>9748624.24</v>
      </c>
    </row>
    <row r="49" spans="1:11" ht="17.25" customHeight="1">
      <c r="A49" s="34" t="s">
        <v>43</v>
      </c>
      <c r="B49" s="23">
        <f aca="true" t="shared" si="15" ref="B49:H49">ROUND(B30*B7,2)</f>
        <v>962137.64</v>
      </c>
      <c r="C49" s="23">
        <f t="shared" si="15"/>
        <v>1418401.4</v>
      </c>
      <c r="D49" s="23">
        <f t="shared" si="15"/>
        <v>1757393.17</v>
      </c>
      <c r="E49" s="23">
        <f t="shared" si="15"/>
        <v>850541.52</v>
      </c>
      <c r="F49" s="23">
        <f t="shared" si="15"/>
        <v>1260864.57</v>
      </c>
      <c r="G49" s="23">
        <f t="shared" si="15"/>
        <v>1717322.09</v>
      </c>
      <c r="H49" s="23">
        <f t="shared" si="15"/>
        <v>799062.33</v>
      </c>
      <c r="I49" s="23">
        <f>ROUND(I30*I7,2)</f>
        <v>306594.13</v>
      </c>
      <c r="J49" s="23">
        <f>ROUND(J30*J7,2)</f>
        <v>622705.18</v>
      </c>
      <c r="K49" s="23">
        <f t="shared" si="14"/>
        <v>9695022.030000001</v>
      </c>
    </row>
    <row r="50" spans="1:11" ht="17.25" customHeight="1">
      <c r="A50" s="34" t="s">
        <v>44</v>
      </c>
      <c r="B50" s="19">
        <v>0</v>
      </c>
      <c r="C50" s="23">
        <f>ROUND(C31*C7,2)</f>
        <v>3152.78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3152.78</v>
      </c>
    </row>
    <row r="51" spans="1:11" ht="17.25" customHeight="1">
      <c r="A51" s="64" t="s">
        <v>103</v>
      </c>
      <c r="B51" s="65">
        <f aca="true" t="shared" si="16" ref="B51:H51">ROUND(B32*B7,2)</f>
        <v>-1614.72</v>
      </c>
      <c r="C51" s="65">
        <f t="shared" si="16"/>
        <v>-2176.83</v>
      </c>
      <c r="D51" s="65">
        <f t="shared" si="16"/>
        <v>-2439.13</v>
      </c>
      <c r="E51" s="65">
        <f t="shared" si="16"/>
        <v>-1271.58</v>
      </c>
      <c r="F51" s="65">
        <f t="shared" si="16"/>
        <v>-1954.38</v>
      </c>
      <c r="G51" s="65">
        <f t="shared" si="16"/>
        <v>-2617.66</v>
      </c>
      <c r="H51" s="65">
        <f t="shared" si="16"/>
        <v>-1252.83</v>
      </c>
      <c r="I51" s="19">
        <v>0</v>
      </c>
      <c r="J51" s="19">
        <v>0</v>
      </c>
      <c r="K51" s="65">
        <f>SUM(B51:J51)</f>
        <v>-13327.13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24370.6</v>
      </c>
      <c r="I53" s="31">
        <f>+I35</f>
        <v>0</v>
      </c>
      <c r="J53" s="31">
        <f>+J35</f>
        <v>0</v>
      </c>
      <c r="K53" s="23">
        <f t="shared" si="14"/>
        <v>24370.6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24745.6</v>
      </c>
      <c r="E57" s="36">
        <v>22849.52</v>
      </c>
      <c r="F57" s="36">
        <v>14074.99</v>
      </c>
      <c r="G57" s="36">
        <v>29551.94</v>
      </c>
      <c r="H57" s="36">
        <v>19791.7</v>
      </c>
      <c r="I57" s="19">
        <v>0</v>
      </c>
      <c r="J57" s="36">
        <v>13763.32</v>
      </c>
      <c r="K57" s="36">
        <f t="shared" si="14"/>
        <v>165409.44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-103564</v>
      </c>
      <c r="C61" s="35">
        <f t="shared" si="17"/>
        <v>-155691.58</v>
      </c>
      <c r="D61" s="35">
        <f t="shared" si="17"/>
        <v>-142298.15</v>
      </c>
      <c r="E61" s="35">
        <f t="shared" si="17"/>
        <v>-90924</v>
      </c>
      <c r="F61" s="35">
        <f t="shared" si="17"/>
        <v>-102028.65</v>
      </c>
      <c r="G61" s="35">
        <f t="shared" si="17"/>
        <v>-129206.4</v>
      </c>
      <c r="H61" s="35">
        <f t="shared" si="17"/>
        <v>-106564</v>
      </c>
      <c r="I61" s="35">
        <f t="shared" si="17"/>
        <v>-24116.81</v>
      </c>
      <c r="J61" s="35">
        <f t="shared" si="17"/>
        <v>-54592</v>
      </c>
      <c r="K61" s="35">
        <f>SUM(B61:J61)</f>
        <v>-908985.5900000001</v>
      </c>
    </row>
    <row r="62" spans="1:11" ht="18.75" customHeight="1">
      <c r="A62" s="16" t="s">
        <v>74</v>
      </c>
      <c r="B62" s="35">
        <f aca="true" t="shared" si="18" ref="B62:J62">B63+B64+B65+B66+B67+B68</f>
        <v>-102564</v>
      </c>
      <c r="C62" s="35">
        <f t="shared" si="18"/>
        <v>-154652</v>
      </c>
      <c r="D62" s="35">
        <f t="shared" si="18"/>
        <v>-141224</v>
      </c>
      <c r="E62" s="35">
        <f t="shared" si="18"/>
        <v>-89924</v>
      </c>
      <c r="F62" s="35">
        <f t="shared" si="18"/>
        <v>-99648</v>
      </c>
      <c r="G62" s="35">
        <f t="shared" si="18"/>
        <v>-125700</v>
      </c>
      <c r="H62" s="35">
        <f t="shared" si="18"/>
        <v>-106564</v>
      </c>
      <c r="I62" s="35">
        <f t="shared" si="18"/>
        <v>-21724</v>
      </c>
      <c r="J62" s="35">
        <f t="shared" si="18"/>
        <v>-54592</v>
      </c>
      <c r="K62" s="35">
        <f aca="true" t="shared" si="19" ref="K62:K91">SUM(B62:J62)</f>
        <v>-896592</v>
      </c>
    </row>
    <row r="63" spans="1:11" ht="18.75" customHeight="1">
      <c r="A63" s="12" t="s">
        <v>75</v>
      </c>
      <c r="B63" s="35">
        <f>-ROUND(B9*$D$3,2)</f>
        <v>-102564</v>
      </c>
      <c r="C63" s="35">
        <f aca="true" t="shared" si="20" ref="C63:J63">-ROUND(C9*$D$3,2)</f>
        <v>-154652</v>
      </c>
      <c r="D63" s="35">
        <f t="shared" si="20"/>
        <v>-141224</v>
      </c>
      <c r="E63" s="35">
        <f t="shared" si="20"/>
        <v>-89924</v>
      </c>
      <c r="F63" s="35">
        <f t="shared" si="20"/>
        <v>-99648</v>
      </c>
      <c r="G63" s="35">
        <f t="shared" si="20"/>
        <v>-125700</v>
      </c>
      <c r="H63" s="35">
        <f t="shared" si="20"/>
        <v>-106564</v>
      </c>
      <c r="I63" s="35">
        <f t="shared" si="20"/>
        <v>-21724</v>
      </c>
      <c r="J63" s="35">
        <f t="shared" si="20"/>
        <v>-54592</v>
      </c>
      <c r="K63" s="35">
        <f t="shared" si="19"/>
        <v>-896592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104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-1000</v>
      </c>
      <c r="C69" s="65">
        <f>SUM(C70:C103)</f>
        <v>-1039.58</v>
      </c>
      <c r="D69" s="65">
        <f>SUM(D70:D103)</f>
        <v>-1074.15</v>
      </c>
      <c r="E69" s="65">
        <f aca="true" t="shared" si="21" ref="E69:J69">SUM(E70:E103)</f>
        <v>-1000</v>
      </c>
      <c r="F69" s="65">
        <f t="shared" si="21"/>
        <v>-2380.65</v>
      </c>
      <c r="G69" s="65">
        <f t="shared" si="21"/>
        <v>-3506.4</v>
      </c>
      <c r="H69" s="65">
        <f t="shared" si="21"/>
        <v>0</v>
      </c>
      <c r="I69" s="65">
        <f t="shared" si="21"/>
        <v>-2392.81</v>
      </c>
      <c r="J69" s="65">
        <f t="shared" si="21"/>
        <v>0</v>
      </c>
      <c r="K69" s="65">
        <f t="shared" si="19"/>
        <v>-12393.589999999998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5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5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-500</v>
      </c>
      <c r="H86" s="19">
        <v>0</v>
      </c>
      <c r="I86" s="19">
        <v>0</v>
      </c>
      <c r="J86" s="19">
        <v>0</v>
      </c>
      <c r="K86" s="19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877674.8800000001</v>
      </c>
      <c r="C107" s="24">
        <f t="shared" si="22"/>
        <v>1293467.5799999998</v>
      </c>
      <c r="D107" s="24">
        <f t="shared" si="22"/>
        <v>1643787.2500000002</v>
      </c>
      <c r="E107" s="24">
        <f t="shared" si="22"/>
        <v>784640.8600000001</v>
      </c>
      <c r="F107" s="24">
        <f t="shared" si="22"/>
        <v>1176238.0500000003</v>
      </c>
      <c r="G107" s="24">
        <f t="shared" si="22"/>
        <v>1622480.0500000003</v>
      </c>
      <c r="H107" s="24">
        <f t="shared" si="22"/>
        <v>739122.84</v>
      </c>
      <c r="I107" s="24">
        <f>+I108+I109</f>
        <v>283543.04</v>
      </c>
      <c r="J107" s="24">
        <f>+J108+J109</f>
        <v>584093.54</v>
      </c>
      <c r="K107" s="46">
        <f>SUM(B107:J107)</f>
        <v>9005048.09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861050.6000000001</v>
      </c>
      <c r="C108" s="24">
        <f t="shared" si="23"/>
        <v>1269459.4899999998</v>
      </c>
      <c r="D108" s="24">
        <f t="shared" si="23"/>
        <v>1619041.6500000001</v>
      </c>
      <c r="E108" s="24">
        <f t="shared" si="23"/>
        <v>761791.3400000001</v>
      </c>
      <c r="F108" s="24">
        <f t="shared" si="23"/>
        <v>1162163.0600000003</v>
      </c>
      <c r="G108" s="24">
        <f t="shared" si="23"/>
        <v>1592928.1100000003</v>
      </c>
      <c r="H108" s="24">
        <f t="shared" si="23"/>
        <v>719331.14</v>
      </c>
      <c r="I108" s="24">
        <f t="shared" si="23"/>
        <v>283543.04</v>
      </c>
      <c r="J108" s="24">
        <f t="shared" si="23"/>
        <v>570330.2200000001</v>
      </c>
      <c r="K108" s="46">
        <f>SUM(B108:J108)</f>
        <v>8839638.65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24745.6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19791.7</v>
      </c>
      <c r="I109" s="19">
        <f t="shared" si="24"/>
        <v>0</v>
      </c>
      <c r="J109" s="24">
        <f t="shared" si="24"/>
        <v>13763.32</v>
      </c>
      <c r="K109" s="46">
        <f>SUM(B109:J109)</f>
        <v>165409.44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9005048.059999999</v>
      </c>
      <c r="L115" s="52"/>
    </row>
    <row r="116" spans="1:11" ht="18.75" customHeight="1">
      <c r="A116" s="26" t="s">
        <v>70</v>
      </c>
      <c r="B116" s="27">
        <v>114748.73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114748.73</v>
      </c>
    </row>
    <row r="117" spans="1:11" ht="18.75" customHeight="1">
      <c r="A117" s="26" t="s">
        <v>71</v>
      </c>
      <c r="B117" s="27">
        <v>762926.15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762926.15</v>
      </c>
    </row>
    <row r="118" spans="1:11" ht="18.75" customHeight="1">
      <c r="A118" s="26" t="s">
        <v>72</v>
      </c>
      <c r="B118" s="38">
        <v>0</v>
      </c>
      <c r="C118" s="27">
        <f>+C107</f>
        <v>1293467.5799999998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1293467.5799999998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1530453.88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1530453.88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113333.36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113333.36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776794.45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776794.45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7846.41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7846.41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231530.92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231530.92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415821.94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415821.94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62392.93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62392.93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466492.25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466492.25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497105.53</v>
      </c>
      <c r="H127" s="38">
        <v>0</v>
      </c>
      <c r="I127" s="38">
        <v>0</v>
      </c>
      <c r="J127" s="38">
        <v>0</v>
      </c>
      <c r="K127" s="39">
        <f t="shared" si="25"/>
        <v>497105.53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42255.77</v>
      </c>
      <c r="H128" s="38">
        <v>0</v>
      </c>
      <c r="I128" s="38">
        <v>0</v>
      </c>
      <c r="J128" s="38">
        <v>0</v>
      </c>
      <c r="K128" s="39">
        <f t="shared" si="25"/>
        <v>42255.77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224336.61</v>
      </c>
      <c r="H129" s="38">
        <v>0</v>
      </c>
      <c r="I129" s="38">
        <v>0</v>
      </c>
      <c r="J129" s="38">
        <v>0</v>
      </c>
      <c r="K129" s="39">
        <f t="shared" si="25"/>
        <v>224336.61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203130.29</v>
      </c>
      <c r="H130" s="38">
        <v>0</v>
      </c>
      <c r="I130" s="38">
        <v>0</v>
      </c>
      <c r="J130" s="38">
        <v>0</v>
      </c>
      <c r="K130" s="39">
        <f t="shared" si="25"/>
        <v>203130.29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655651.84</v>
      </c>
      <c r="H131" s="38">
        <v>0</v>
      </c>
      <c r="I131" s="38">
        <v>0</v>
      </c>
      <c r="J131" s="38">
        <v>0</v>
      </c>
      <c r="K131" s="39">
        <f t="shared" si="25"/>
        <v>655651.84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255144.99</v>
      </c>
      <c r="I132" s="38">
        <v>0</v>
      </c>
      <c r="J132" s="38">
        <v>0</v>
      </c>
      <c r="K132" s="39">
        <f t="shared" si="25"/>
        <v>255144.99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483977.85</v>
      </c>
      <c r="I133" s="38">
        <v>0</v>
      </c>
      <c r="J133" s="38">
        <v>0</v>
      </c>
      <c r="K133" s="39">
        <f t="shared" si="25"/>
        <v>483977.85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283543.04</v>
      </c>
      <c r="J134" s="38"/>
      <c r="K134" s="39">
        <f t="shared" si="25"/>
        <v>283543.04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584093.54</v>
      </c>
      <c r="K135" s="42">
        <f t="shared" si="25"/>
        <v>584093.54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2018-05-11T12:32:14Z</dcterms:modified>
  <cp:category/>
  <cp:version/>
  <cp:contentType/>
  <cp:contentStatus/>
</cp:coreProperties>
</file>