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<sst xmlns="http://schemas.openxmlformats.org/spreadsheetml/2006/main" count="139" uniqueCount="139">
  <si>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</si>
  <si>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</si>
  <si>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</si>
  <si>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</si>
  <si>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</si>
  <si>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</si>
  <si>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</si>
  <si>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</si>
  <si>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</si>
  <si>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</si>
  <si>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</si>
  <si>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</si>
  <si>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</si>
  <si>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</si>
  <si>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</si>
  <si>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</si>
  <si>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</si>
  <si>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</si>
  <si>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</si>
  <si>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</si>
  <si>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</si>
  <si>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</si>
  <si>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</si>
  <si>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</si>
  <si>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</si>
  <si>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</si>
  <si>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</si>
  <si>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</si>
  <si>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</si>
  <si>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</si>
  <si>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</si>
  <si>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</si>
  <si>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</si>
  <si>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</si>
  <si>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</si>
  <si>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</si>
  <si>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</si>
  <si>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</si>
  <si>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</si>
  <si>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</si>
  <si>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</si>
  <si>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</si>
  <si>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</si>
  <si>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</si>
  <si>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</si>
  <si>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</si>
  <si>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</si>
  <si>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</si>
  <si>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</si>
  <si>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</si>
  <si>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</si>
  <si>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</si>
  <si>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</si>
  <si>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</si>
  <si>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</si>
  <si>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</si>
  <si>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</si>
  <si>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</si>
  <si>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</si>
  <si>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</si>
  <si>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</si>
  <si>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</si>
  <si>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</si>
  <si>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</si>
  <si>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</si>
  <si>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</si>
  <si>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</si>
  <si>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</si>
  <si>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</si>
  <si>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</si>
  <si>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</si>
  <si>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</si>
  <si>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</si>
  <si>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</si>
  <si>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</si>
  <si>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</si>
  <si>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</si>
  <si>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</si>
  <si>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</si>
  <si>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</si>
  <si>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</si>
  <si>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</si>
  <si>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</si>
  <si>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</si>
  <si>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</si>
  <si>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</si>
  <si>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</si>
  <si>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</si>
  <si>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</si>
  <si>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</si>
  <si>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</si>
  <si>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</si>
  <si>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</si>
  <si>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</si>
  <si>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</si>
  <si>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</si>
  <si>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</si>
  <si>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</si>
  <si>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</si>
  <si>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</si>
  <si>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</si>
  <si>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</si>
  <si>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</si>
  <si>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</si>
  <si>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</si>
  <si>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</si>
  <si>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</si>
  <si>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</si>
  <si>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</si>
  <si>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</si>
  <si>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</si>
  <si>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</si>
  <si>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</si>
  <si>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</si>
  <si>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</si>
  <si>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</si>
  <si>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</si>
  <si>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</si>
  <si>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</si>
  <si>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</si>
  <si>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</si>
  <si>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</si>
  <si>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</si>
  <si>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</si>
  <si>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</si>
  <si>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</si>
  <si>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</si>
  <si>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</si>
  <si>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</si>
  <si>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</si>
  <si>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</si>
  <si>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</si>
  <si>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</si>
  <si>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</si>
  <si>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</si>
  <si>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</si>
  <si>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</si>
  <si>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</si>
  <si>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04/05/18 - VENCIMENTO 11/05/18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</si>
</sst>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590906</v>
      </c>
      <c r="C7" s="9">
        <f t="shared" si="0"/>
        <v>783645</v>
      </c>
      <c r="D7" s="9">
        <f t="shared" si="0"/>
        <v>788246</v>
      </c>
      <c r="E7" s="9">
        <f t="shared" si="0"/>
        <v>528475</v>
      </c>
      <c r="F7" s="9">
        <f t="shared" si="0"/>
        <v>726329</v>
      </c>
      <c r="G7" s="9">
        <f t="shared" si="0"/>
        <v>1215581</v>
      </c>
      <c r="H7" s="9">
        <f t="shared" si="0"/>
        <v>549890</v>
      </c>
      <c r="I7" s="9">
        <f t="shared" si="0"/>
        <v>123544</v>
      </c>
      <c r="J7" s="9">
        <f t="shared" si="0"/>
        <v>330512</v>
      </c>
      <c r="K7" s="9">
        <f t="shared" si="0"/>
        <v>5637128</v>
      </c>
      <c r="L7" s="50"/>
    </row>
    <row r="8" spans="1:11" ht="17.25" customHeight="1">
      <c r="A8" s="10" t="s">
        <v>96</v>
      </c>
      <c r="B8" s="11">
        <f>B9+B12+B16</f>
        <v>280008</v>
      </c>
      <c r="C8" s="11">
        <f aca="true" t="shared" si="1" ref="C8:J8">C9+C12+C16</f>
        <v>383119</v>
      </c>
      <c r="D8" s="11">
        <f t="shared" si="1"/>
        <v>356765</v>
      </c>
      <c r="E8" s="11">
        <f t="shared" si="1"/>
        <v>259652</v>
      </c>
      <c r="F8" s="11">
        <f t="shared" si="1"/>
        <v>338153</v>
      </c>
      <c r="G8" s="11">
        <f t="shared" si="1"/>
        <v>570807</v>
      </c>
      <c r="H8" s="11">
        <f t="shared" si="1"/>
        <v>286682</v>
      </c>
      <c r="I8" s="11">
        <f t="shared" si="1"/>
        <v>54734</v>
      </c>
      <c r="J8" s="11">
        <f t="shared" si="1"/>
        <v>149731</v>
      </c>
      <c r="K8" s="11">
        <f>SUM(B8:J8)</f>
        <v>2679651</v>
      </c>
    </row>
    <row r="9" spans="1:11" ht="17.25" customHeight="1">
      <c r="A9" s="15" t="s">
        <v>16</v>
      </c>
      <c r="B9" s="13">
        <f>+B10+B11</f>
        <v>35035</v>
      </c>
      <c r="C9" s="13">
        <f aca="true" t="shared" si="2" ref="C9:J9">+C10+C11</f>
        <v>50920</v>
      </c>
      <c r="D9" s="13">
        <f t="shared" si="2"/>
        <v>41394</v>
      </c>
      <c r="E9" s="13">
        <f t="shared" si="2"/>
        <v>32594</v>
      </c>
      <c r="F9" s="13">
        <f t="shared" si="2"/>
        <v>36582</v>
      </c>
      <c r="G9" s="13">
        <f t="shared" si="2"/>
        <v>48067</v>
      </c>
      <c r="H9" s="13">
        <f t="shared" si="2"/>
        <v>44263</v>
      </c>
      <c r="I9" s="13">
        <f t="shared" si="2"/>
        <v>7941</v>
      </c>
      <c r="J9" s="13">
        <f t="shared" si="2"/>
        <v>16452</v>
      </c>
      <c r="K9" s="11">
        <f>SUM(B9:J9)</f>
        <v>313248</v>
      </c>
    </row>
    <row r="10" spans="1:11" ht="17.25" customHeight="1">
      <c r="A10" s="29" t="s">
        <v>17</v>
      </c>
      <c r="B10" s="13">
        <v>35035</v>
      </c>
      <c r="C10" s="13">
        <v>50920</v>
      </c>
      <c r="D10" s="13">
        <v>41394</v>
      </c>
      <c r="E10" s="13">
        <v>32594</v>
      </c>
      <c r="F10" s="13">
        <v>36582</v>
      </c>
      <c r="G10" s="13">
        <v>48067</v>
      </c>
      <c r="H10" s="13">
        <v>44263</v>
      </c>
      <c r="I10" s="13">
        <v>7941</v>
      </c>
      <c r="J10" s="13">
        <v>16452</v>
      </c>
      <c r="K10" s="11">
        <f>SUM(B10:J10)</f>
        <v>313248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231820</v>
      </c>
      <c r="C12" s="17">
        <f t="shared" si="3"/>
        <v>313730</v>
      </c>
      <c r="D12" s="17">
        <f t="shared" si="3"/>
        <v>298485</v>
      </c>
      <c r="E12" s="17">
        <f t="shared" si="3"/>
        <v>215275</v>
      </c>
      <c r="F12" s="17">
        <f t="shared" si="3"/>
        <v>282519</v>
      </c>
      <c r="G12" s="17">
        <f t="shared" si="3"/>
        <v>489637</v>
      </c>
      <c r="H12" s="17">
        <f t="shared" si="3"/>
        <v>229374</v>
      </c>
      <c r="I12" s="17">
        <f t="shared" si="3"/>
        <v>43874</v>
      </c>
      <c r="J12" s="17">
        <f t="shared" si="3"/>
        <v>126098</v>
      </c>
      <c r="K12" s="11">
        <f aca="true" t="shared" si="4" ref="K12:K27">SUM(B12:J12)</f>
        <v>2230812</v>
      </c>
    </row>
    <row r="13" spans="1:13" ht="17.25" customHeight="1">
      <c r="A13" s="14" t="s">
        <v>19</v>
      </c>
      <c r="B13" s="13">
        <v>107565</v>
      </c>
      <c r="C13" s="13">
        <v>153832</v>
      </c>
      <c r="D13" s="13">
        <v>153519</v>
      </c>
      <c r="E13" s="13">
        <v>105391</v>
      </c>
      <c r="F13" s="13">
        <v>137125</v>
      </c>
      <c r="G13" s="13">
        <v>224941</v>
      </c>
      <c r="H13" s="13">
        <v>101799</v>
      </c>
      <c r="I13" s="13">
        <v>23343</v>
      </c>
      <c r="J13" s="13">
        <v>64238</v>
      </c>
      <c r="K13" s="11">
        <f t="shared" si="4"/>
        <v>1071753</v>
      </c>
      <c r="L13" s="50"/>
      <c r="M13" s="51"/>
    </row>
    <row r="14" spans="1:12" ht="17.25" customHeight="1">
      <c r="A14" s="14" t="s">
        <v>20</v>
      </c>
      <c r="B14" s="13">
        <v>112488</v>
      </c>
      <c r="C14" s="13">
        <v>141427</v>
      </c>
      <c r="D14" s="13">
        <v>132709</v>
      </c>
      <c r="E14" s="13">
        <v>98485</v>
      </c>
      <c r="F14" s="13">
        <v>133369</v>
      </c>
      <c r="G14" s="13">
        <v>245888</v>
      </c>
      <c r="H14" s="13">
        <v>109082</v>
      </c>
      <c r="I14" s="13">
        <v>17390</v>
      </c>
      <c r="J14" s="13">
        <v>57610</v>
      </c>
      <c r="K14" s="11">
        <f t="shared" si="4"/>
        <v>1048448</v>
      </c>
      <c r="L14" s="50"/>
    </row>
    <row r="15" spans="1:11" ht="17.25" customHeight="1">
      <c r="A15" s="14" t="s">
        <v>21</v>
      </c>
      <c r="B15" s="13">
        <v>11767</v>
      </c>
      <c r="C15" s="13">
        <v>18471</v>
      </c>
      <c r="D15" s="13">
        <v>12257</v>
      </c>
      <c r="E15" s="13">
        <v>11399</v>
      </c>
      <c r="F15" s="13">
        <v>12025</v>
      </c>
      <c r="G15" s="13">
        <v>18808</v>
      </c>
      <c r="H15" s="13">
        <v>18493</v>
      </c>
      <c r="I15" s="13">
        <v>3141</v>
      </c>
      <c r="J15" s="13">
        <v>4250</v>
      </c>
      <c r="K15" s="11">
        <f t="shared" si="4"/>
        <v>110611</v>
      </c>
    </row>
    <row r="16" spans="1:11" ht="17.25" customHeight="1">
      <c r="A16" s="15" t="s">
        <v>92</v>
      </c>
      <c r="B16" s="13">
        <f>B17+B18+B19</f>
        <v>13153</v>
      </c>
      <c r="C16" s="13">
        <f aca="true" t="shared" si="5" ref="C16:J16">C17+C18+C19</f>
        <v>18469</v>
      </c>
      <c r="D16" s="13">
        <f t="shared" si="5"/>
        <v>16886</v>
      </c>
      <c r="E16" s="13">
        <f t="shared" si="5"/>
        <v>11783</v>
      </c>
      <c r="F16" s="13">
        <f t="shared" si="5"/>
        <v>19052</v>
      </c>
      <c r="G16" s="13">
        <f t="shared" si="5"/>
        <v>33103</v>
      </c>
      <c r="H16" s="13">
        <f t="shared" si="5"/>
        <v>13045</v>
      </c>
      <c r="I16" s="13">
        <f t="shared" si="5"/>
        <v>2919</v>
      </c>
      <c r="J16" s="13">
        <f t="shared" si="5"/>
        <v>7181</v>
      </c>
      <c r="K16" s="11">
        <f t="shared" si="4"/>
        <v>135591</v>
      </c>
    </row>
    <row r="17" spans="1:11" ht="17.25" customHeight="1">
      <c r="A17" s="14" t="s">
        <v>93</v>
      </c>
      <c r="B17" s="13">
        <v>13015</v>
      </c>
      <c r="C17" s="13">
        <v>18286</v>
      </c>
      <c r="D17" s="13">
        <v>16714</v>
      </c>
      <c r="E17" s="13">
        <v>11670</v>
      </c>
      <c r="F17" s="13">
        <v>18836</v>
      </c>
      <c r="G17" s="13">
        <v>32730</v>
      </c>
      <c r="H17" s="13">
        <v>12897</v>
      </c>
      <c r="I17" s="13">
        <v>2888</v>
      </c>
      <c r="J17" s="13">
        <v>7120</v>
      </c>
      <c r="K17" s="11">
        <f t="shared" si="4"/>
        <v>134156</v>
      </c>
    </row>
    <row r="18" spans="1:11" ht="17.25" customHeight="1">
      <c r="A18" s="14" t="s">
        <v>94</v>
      </c>
      <c r="B18" s="13">
        <v>110</v>
      </c>
      <c r="C18" s="13">
        <v>157</v>
      </c>
      <c r="D18" s="13">
        <v>157</v>
      </c>
      <c r="E18" s="13">
        <v>94</v>
      </c>
      <c r="F18" s="13">
        <v>194</v>
      </c>
      <c r="G18" s="13">
        <v>333</v>
      </c>
      <c r="H18" s="13">
        <v>127</v>
      </c>
      <c r="I18" s="13">
        <v>29</v>
      </c>
      <c r="J18" s="13">
        <v>54</v>
      </c>
      <c r="K18" s="11">
        <f t="shared" si="4"/>
        <v>1255</v>
      </c>
    </row>
    <row r="19" spans="1:11" ht="17.25" customHeight="1">
      <c r="A19" s="14" t="s">
        <v>95</v>
      </c>
      <c r="B19" s="13">
        <v>28</v>
      </c>
      <c r="C19" s="13">
        <v>26</v>
      </c>
      <c r="D19" s="13">
        <v>15</v>
      </c>
      <c r="E19" s="13">
        <v>19</v>
      </c>
      <c r="F19" s="13">
        <v>22</v>
      </c>
      <c r="G19" s="13">
        <v>40</v>
      </c>
      <c r="H19" s="13">
        <v>21</v>
      </c>
      <c r="I19" s="13">
        <v>2</v>
      </c>
      <c r="J19" s="13">
        <v>7</v>
      </c>
      <c r="K19" s="11">
        <f t="shared" si="4"/>
        <v>180</v>
      </c>
    </row>
    <row r="20" spans="1:11" ht="17.25" customHeight="1">
      <c r="A20" s="16" t="s">
        <v>22</v>
      </c>
      <c r="B20" s="11">
        <f>+B21+B22+B23</f>
        <v>166647</v>
      </c>
      <c r="C20" s="11">
        <f aca="true" t="shared" si="6" ref="C20:J20">+C21+C22+C23</f>
        <v>194238</v>
      </c>
      <c r="D20" s="11">
        <f t="shared" si="6"/>
        <v>213129</v>
      </c>
      <c r="E20" s="11">
        <f t="shared" si="6"/>
        <v>136258</v>
      </c>
      <c r="F20" s="11">
        <f t="shared" si="6"/>
        <v>217443</v>
      </c>
      <c r="G20" s="11">
        <f t="shared" si="6"/>
        <v>406177</v>
      </c>
      <c r="H20" s="11">
        <f t="shared" si="6"/>
        <v>139449</v>
      </c>
      <c r="I20" s="11">
        <f t="shared" si="6"/>
        <v>34079</v>
      </c>
      <c r="J20" s="11">
        <f t="shared" si="6"/>
        <v>84750</v>
      </c>
      <c r="K20" s="11">
        <f t="shared" si="4"/>
        <v>1592170</v>
      </c>
    </row>
    <row r="21" spans="1:12" ht="17.25" customHeight="1">
      <c r="A21" s="12" t="s">
        <v>23</v>
      </c>
      <c r="B21" s="13">
        <v>86105</v>
      </c>
      <c r="C21" s="13">
        <v>109199</v>
      </c>
      <c r="D21" s="13">
        <v>123663</v>
      </c>
      <c r="E21" s="13">
        <v>75783</v>
      </c>
      <c r="F21" s="13">
        <v>119129</v>
      </c>
      <c r="G21" s="13">
        <v>206614</v>
      </c>
      <c r="H21" s="13">
        <v>74691</v>
      </c>
      <c r="I21" s="13">
        <v>20618</v>
      </c>
      <c r="J21" s="13">
        <v>47969</v>
      </c>
      <c r="K21" s="11">
        <f t="shared" si="4"/>
        <v>863771</v>
      </c>
      <c r="L21" s="50"/>
    </row>
    <row r="22" spans="1:12" ht="17.25" customHeight="1">
      <c r="A22" s="12" t="s">
        <v>24</v>
      </c>
      <c r="B22" s="13">
        <v>75547</v>
      </c>
      <c r="C22" s="13">
        <v>78691</v>
      </c>
      <c r="D22" s="13">
        <v>84309</v>
      </c>
      <c r="E22" s="13">
        <v>56695</v>
      </c>
      <c r="F22" s="13">
        <v>93008</v>
      </c>
      <c r="G22" s="13">
        <v>190747</v>
      </c>
      <c r="H22" s="13">
        <v>58766</v>
      </c>
      <c r="I22" s="13">
        <v>12314</v>
      </c>
      <c r="J22" s="13">
        <v>35020</v>
      </c>
      <c r="K22" s="11">
        <f t="shared" si="4"/>
        <v>685097</v>
      </c>
      <c r="L22" s="50"/>
    </row>
    <row r="23" spans="1:11" ht="17.25" customHeight="1">
      <c r="A23" s="12" t="s">
        <v>25</v>
      </c>
      <c r="B23" s="13">
        <v>4995</v>
      </c>
      <c r="C23" s="13">
        <v>6348</v>
      </c>
      <c r="D23" s="13">
        <v>5157</v>
      </c>
      <c r="E23" s="13">
        <v>3780</v>
      </c>
      <c r="F23" s="13">
        <v>5306</v>
      </c>
      <c r="G23" s="13">
        <v>8816</v>
      </c>
      <c r="H23" s="13">
        <v>5992</v>
      </c>
      <c r="I23" s="13">
        <v>1147</v>
      </c>
      <c r="J23" s="13">
        <v>1761</v>
      </c>
      <c r="K23" s="11">
        <f t="shared" si="4"/>
        <v>43302</v>
      </c>
    </row>
    <row r="24" spans="1:11" ht="17.25" customHeight="1">
      <c r="A24" s="16" t="s">
        <v>26</v>
      </c>
      <c r="B24" s="13">
        <f>+B25+B26</f>
        <v>144251</v>
      </c>
      <c r="C24" s="13">
        <f aca="true" t="shared" si="7" ref="C24:J24">+C25+C26</f>
        <v>206288</v>
      </c>
      <c r="D24" s="13">
        <f t="shared" si="7"/>
        <v>218352</v>
      </c>
      <c r="E24" s="13">
        <f t="shared" si="7"/>
        <v>132565</v>
      </c>
      <c r="F24" s="13">
        <f t="shared" si="7"/>
        <v>170733</v>
      </c>
      <c r="G24" s="13">
        <f t="shared" si="7"/>
        <v>238597</v>
      </c>
      <c r="H24" s="13">
        <f t="shared" si="7"/>
        <v>116492</v>
      </c>
      <c r="I24" s="13">
        <f t="shared" si="7"/>
        <v>34731</v>
      </c>
      <c r="J24" s="13">
        <f t="shared" si="7"/>
        <v>96031</v>
      </c>
      <c r="K24" s="11">
        <f t="shared" si="4"/>
        <v>1358040</v>
      </c>
    </row>
    <row r="25" spans="1:12" ht="17.25" customHeight="1">
      <c r="A25" s="12" t="s">
        <v>114</v>
      </c>
      <c r="B25" s="13">
        <v>71543</v>
      </c>
      <c r="C25" s="13">
        <v>111573</v>
      </c>
      <c r="D25" s="13">
        <v>124580</v>
      </c>
      <c r="E25" s="13">
        <v>75875</v>
      </c>
      <c r="F25" s="13">
        <v>89633</v>
      </c>
      <c r="G25" s="13">
        <v>121318</v>
      </c>
      <c r="H25" s="13">
        <v>60598</v>
      </c>
      <c r="I25" s="13">
        <v>22053</v>
      </c>
      <c r="J25" s="13">
        <v>52485</v>
      </c>
      <c r="K25" s="11">
        <f t="shared" si="4"/>
        <v>729658</v>
      </c>
      <c r="L25" s="50"/>
    </row>
    <row r="26" spans="1:12" ht="17.25" customHeight="1">
      <c r="A26" s="12" t="s">
        <v>115</v>
      </c>
      <c r="B26" s="13">
        <v>72708</v>
      </c>
      <c r="C26" s="13">
        <v>94715</v>
      </c>
      <c r="D26" s="13">
        <v>93772</v>
      </c>
      <c r="E26" s="13">
        <v>56690</v>
      </c>
      <c r="F26" s="13">
        <v>81100</v>
      </c>
      <c r="G26" s="13">
        <v>117279</v>
      </c>
      <c r="H26" s="13">
        <v>55894</v>
      </c>
      <c r="I26" s="13">
        <v>12678</v>
      </c>
      <c r="J26" s="13">
        <v>43546</v>
      </c>
      <c r="K26" s="11">
        <f t="shared" si="4"/>
        <v>628382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7267</v>
      </c>
      <c r="I27" s="11">
        <v>0</v>
      </c>
      <c r="J27" s="11">
        <v>0</v>
      </c>
      <c r="K27" s="11">
        <f t="shared" si="4"/>
        <v>7267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10974.41</v>
      </c>
      <c r="I35" s="19">
        <v>0</v>
      </c>
      <c r="J35" s="19">
        <v>0</v>
      </c>
      <c r="K35" s="23">
        <f>SUM(B35:J35)</f>
        <v>10974.41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1707929.8599999999</v>
      </c>
      <c r="C47" s="22">
        <f aca="true" t="shared" si="12" ref="C47:H47">+C48+C57</f>
        <v>2533525.14</v>
      </c>
      <c r="D47" s="22">
        <f t="shared" si="12"/>
        <v>2867312.18</v>
      </c>
      <c r="E47" s="22">
        <f t="shared" si="12"/>
        <v>1643015.98</v>
      </c>
      <c r="F47" s="22">
        <f t="shared" si="12"/>
        <v>2218317.5500000003</v>
      </c>
      <c r="G47" s="22">
        <f t="shared" si="12"/>
        <v>3142426.8</v>
      </c>
      <c r="H47" s="22">
        <f t="shared" si="12"/>
        <v>1645739.72</v>
      </c>
      <c r="I47" s="22">
        <f>+I48+I57</f>
        <v>600674.1699999999</v>
      </c>
      <c r="J47" s="22">
        <f>+J48+J57</f>
        <v>1035874.29</v>
      </c>
      <c r="K47" s="22">
        <f>SUM(B47:J47)</f>
        <v>17394815.69</v>
      </c>
    </row>
    <row r="48" spans="1:11" ht="17.25" customHeight="1">
      <c r="A48" s="16" t="s">
        <v>107</v>
      </c>
      <c r="B48" s="23">
        <f>SUM(B49:B56)</f>
        <v>1691305.5799999998</v>
      </c>
      <c r="C48" s="23">
        <f aca="true" t="shared" si="13" ref="C48:J48">SUM(C49:C56)</f>
        <v>2509517.0500000003</v>
      </c>
      <c r="D48" s="23">
        <f t="shared" si="13"/>
        <v>2842100.75</v>
      </c>
      <c r="E48" s="23">
        <f t="shared" si="13"/>
        <v>1620166.46</v>
      </c>
      <c r="F48" s="23">
        <f t="shared" si="13"/>
        <v>2204242.56</v>
      </c>
      <c r="G48" s="23">
        <f t="shared" si="13"/>
        <v>3112874.86</v>
      </c>
      <c r="H48" s="23">
        <f t="shared" si="13"/>
        <v>1625482.23</v>
      </c>
      <c r="I48" s="23">
        <f t="shared" si="13"/>
        <v>600674.1699999999</v>
      </c>
      <c r="J48" s="23">
        <f t="shared" si="13"/>
        <v>1022110.9700000001</v>
      </c>
      <c r="K48" s="23">
        <f aca="true" t="shared" si="14" ref="K48:K57">SUM(B48:J48)</f>
        <v>17228474.63</v>
      </c>
    </row>
    <row r="49" spans="1:11" ht="17.25" customHeight="1">
      <c r="A49" s="34" t="s">
        <v>43</v>
      </c>
      <c r="B49" s="23">
        <f aca="true" t="shared" si="15" ref="B49:H49">ROUND(B30*B7,2)</f>
        <v>1690050.25</v>
      </c>
      <c r="C49" s="23">
        <f t="shared" si="15"/>
        <v>2502021.76</v>
      </c>
      <c r="D49" s="23">
        <f t="shared" si="15"/>
        <v>2839656.22</v>
      </c>
      <c r="E49" s="23">
        <f t="shared" si="15"/>
        <v>1619141.71</v>
      </c>
      <c r="F49" s="23">
        <f t="shared" si="15"/>
        <v>2202374.79</v>
      </c>
      <c r="G49" s="23">
        <f t="shared" si="15"/>
        <v>3110185.55</v>
      </c>
      <c r="H49" s="23">
        <f t="shared" si="15"/>
        <v>1613322.27</v>
      </c>
      <c r="I49" s="23">
        <f>ROUND(I30*I7,2)</f>
        <v>599608.45</v>
      </c>
      <c r="J49" s="23">
        <f>ROUND(J30*J7,2)</f>
        <v>1019893.93</v>
      </c>
      <c r="K49" s="23">
        <f t="shared" si="14"/>
        <v>17196254.93</v>
      </c>
    </row>
    <row r="50" spans="1:11" ht="17.25" customHeight="1">
      <c r="A50" s="34" t="s">
        <v>44</v>
      </c>
      <c r="B50" s="19">
        <v>0</v>
      </c>
      <c r="C50" s="23">
        <f>ROUND(C31*C7,2)</f>
        <v>5561.43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5561.43</v>
      </c>
    </row>
    <row r="51" spans="1:11" ht="17.25" customHeight="1">
      <c r="A51" s="64" t="s">
        <v>103</v>
      </c>
      <c r="B51" s="65">
        <f aca="true" t="shared" si="16" ref="B51:H51">ROUND(B32*B7,2)</f>
        <v>-2836.35</v>
      </c>
      <c r="C51" s="65">
        <f t="shared" si="16"/>
        <v>-3839.86</v>
      </c>
      <c r="D51" s="65">
        <f t="shared" si="16"/>
        <v>-3941.23</v>
      </c>
      <c r="E51" s="65">
        <f t="shared" si="16"/>
        <v>-2420.65</v>
      </c>
      <c r="F51" s="65">
        <f t="shared" si="16"/>
        <v>-3413.75</v>
      </c>
      <c r="G51" s="65">
        <f t="shared" si="16"/>
        <v>-4740.77</v>
      </c>
      <c r="H51" s="65">
        <f t="shared" si="16"/>
        <v>-2529.49</v>
      </c>
      <c r="I51" s="19">
        <v>0</v>
      </c>
      <c r="J51" s="19">
        <v>0</v>
      </c>
      <c r="K51" s="65">
        <f>SUM(B51:J51)</f>
        <v>-23722.1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10974.41</v>
      </c>
      <c r="I53" s="31">
        <f>+I35</f>
        <v>0</v>
      </c>
      <c r="J53" s="31">
        <f>+J35</f>
        <v>0</v>
      </c>
      <c r="K53" s="23">
        <f t="shared" si="14"/>
        <v>10974.41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16624.28</v>
      </c>
      <c r="C57" s="36">
        <v>24008.09</v>
      </c>
      <c r="D57" s="36">
        <v>25211.43</v>
      </c>
      <c r="E57" s="36">
        <v>22849.52</v>
      </c>
      <c r="F57" s="36">
        <v>14074.99</v>
      </c>
      <c r="G57" s="36">
        <v>29551.94</v>
      </c>
      <c r="H57" s="36">
        <v>20257.49</v>
      </c>
      <c r="I57" s="19">
        <v>0</v>
      </c>
      <c r="J57" s="36">
        <v>13763.32</v>
      </c>
      <c r="K57" s="36">
        <f t="shared" si="14"/>
        <v>166341.06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-251853.93000000002</v>
      </c>
      <c r="C61" s="35">
        <f t="shared" si="17"/>
        <v>-229662.98</v>
      </c>
      <c r="D61" s="35">
        <f t="shared" si="17"/>
        <v>-345438.6</v>
      </c>
      <c r="E61" s="35">
        <f t="shared" si="17"/>
        <v>-293496.09</v>
      </c>
      <c r="F61" s="35">
        <f t="shared" si="17"/>
        <v>-334147.5</v>
      </c>
      <c r="G61" s="35">
        <f t="shared" si="17"/>
        <v>-372008.60000000003</v>
      </c>
      <c r="H61" s="35">
        <f t="shared" si="17"/>
        <v>-214450.11000000002</v>
      </c>
      <c r="I61" s="35">
        <f t="shared" si="17"/>
        <v>-98918.47</v>
      </c>
      <c r="J61" s="35">
        <f t="shared" si="17"/>
        <v>-79858.77</v>
      </c>
      <c r="K61" s="35">
        <f>SUM(B61:J61)</f>
        <v>-2219835.0500000003</v>
      </c>
    </row>
    <row r="62" spans="1:11" ht="18.75" customHeight="1">
      <c r="A62" s="16" t="s">
        <v>74</v>
      </c>
      <c r="B62" s="35">
        <f aca="true" t="shared" si="18" ref="B62:J62">B63+B64+B65+B66+B67+B68</f>
        <v>-218799.89</v>
      </c>
      <c r="C62" s="35">
        <f t="shared" si="18"/>
        <v>-211986.51</v>
      </c>
      <c r="D62" s="35">
        <f t="shared" si="18"/>
        <v>-196035.19</v>
      </c>
      <c r="E62" s="35">
        <f t="shared" si="18"/>
        <v>-248900.66999999998</v>
      </c>
      <c r="F62" s="35">
        <f t="shared" si="18"/>
        <v>-268434.42</v>
      </c>
      <c r="G62" s="35">
        <f t="shared" si="18"/>
        <v>-287450.21</v>
      </c>
      <c r="H62" s="35">
        <f t="shared" si="18"/>
        <v>-177052</v>
      </c>
      <c r="I62" s="35">
        <f t="shared" si="18"/>
        <v>-31764</v>
      </c>
      <c r="J62" s="35">
        <f t="shared" si="18"/>
        <v>-65808</v>
      </c>
      <c r="K62" s="35">
        <f aca="true" t="shared" si="19" ref="K62:K91">SUM(B62:J62)</f>
        <v>-1706230.89</v>
      </c>
    </row>
    <row r="63" spans="1:11" ht="18.75" customHeight="1">
      <c r="A63" s="12" t="s">
        <v>75</v>
      </c>
      <c r="B63" s="35">
        <f>-ROUND(B9*$D$3,2)</f>
        <v>-140140</v>
      </c>
      <c r="C63" s="35">
        <f aca="true" t="shared" si="20" ref="C63:J63">-ROUND(C9*$D$3,2)</f>
        <v>-203680</v>
      </c>
      <c r="D63" s="35">
        <f t="shared" si="20"/>
        <v>-165576</v>
      </c>
      <c r="E63" s="35">
        <f t="shared" si="20"/>
        <v>-130376</v>
      </c>
      <c r="F63" s="35">
        <f t="shared" si="20"/>
        <v>-146328</v>
      </c>
      <c r="G63" s="35">
        <f t="shared" si="20"/>
        <v>-192268</v>
      </c>
      <c r="H63" s="35">
        <f t="shared" si="20"/>
        <v>-177052</v>
      </c>
      <c r="I63" s="35">
        <f t="shared" si="20"/>
        <v>-31764</v>
      </c>
      <c r="J63" s="35">
        <f t="shared" si="20"/>
        <v>-65808</v>
      </c>
      <c r="K63" s="35">
        <f t="shared" si="19"/>
        <v>-1252992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-1256</v>
      </c>
      <c r="C65" s="35">
        <v>-220</v>
      </c>
      <c r="D65" s="35">
        <v>-232</v>
      </c>
      <c r="E65" s="35">
        <v>-872</v>
      </c>
      <c r="F65" s="35">
        <v>-592</v>
      </c>
      <c r="G65" s="35">
        <v>-352</v>
      </c>
      <c r="H65" s="19">
        <v>0</v>
      </c>
      <c r="I65" s="19">
        <v>0</v>
      </c>
      <c r="J65" s="19">
        <v>0</v>
      </c>
      <c r="K65" s="35">
        <f t="shared" si="19"/>
        <v>-3524</v>
      </c>
    </row>
    <row r="66" spans="1:11" ht="18.75" customHeight="1">
      <c r="A66" s="12" t="s">
        <v>104</v>
      </c>
      <c r="B66" s="35">
        <v>-4856</v>
      </c>
      <c r="C66" s="35">
        <v>-1720</v>
      </c>
      <c r="D66" s="35">
        <v>-1840</v>
      </c>
      <c r="E66" s="35">
        <v>-3548</v>
      </c>
      <c r="F66" s="35">
        <v>-1820</v>
      </c>
      <c r="G66" s="35">
        <v>-1568</v>
      </c>
      <c r="H66" s="19">
        <v>0</v>
      </c>
      <c r="I66" s="19">
        <v>0</v>
      </c>
      <c r="J66" s="19">
        <v>0</v>
      </c>
      <c r="K66" s="35">
        <f t="shared" si="19"/>
        <v>-15352</v>
      </c>
    </row>
    <row r="67" spans="1:11" ht="18.75" customHeight="1">
      <c r="A67" s="12" t="s">
        <v>52</v>
      </c>
      <c r="B67" s="35">
        <v>-72547.89</v>
      </c>
      <c r="C67" s="35">
        <v>-6366.51</v>
      </c>
      <c r="D67" s="35">
        <v>-28387.19</v>
      </c>
      <c r="E67" s="35">
        <v>-114104.67</v>
      </c>
      <c r="F67" s="35">
        <v>-119694.42</v>
      </c>
      <c r="G67" s="35">
        <v>-93262.21</v>
      </c>
      <c r="H67" s="19">
        <v>0</v>
      </c>
      <c r="I67" s="19">
        <v>0</v>
      </c>
      <c r="J67" s="19">
        <v>0</v>
      </c>
      <c r="K67" s="35">
        <f t="shared" si="19"/>
        <v>-434362.89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-33827.33</v>
      </c>
      <c r="C69" s="65">
        <f>SUM(C70:C103)</f>
        <v>-39088.93000000001</v>
      </c>
      <c r="D69" s="65">
        <f>SUM(D70:D103)</f>
        <v>-153007.55</v>
      </c>
      <c r="E69" s="65">
        <f aca="true" t="shared" si="21" ref="E69:J69">SUM(E70:E103)</f>
        <v>-47233.840000000004</v>
      </c>
      <c r="F69" s="65">
        <f t="shared" si="21"/>
        <v>-67745.76</v>
      </c>
      <c r="G69" s="65">
        <f t="shared" si="21"/>
        <v>-86613.02</v>
      </c>
      <c r="H69" s="65">
        <f t="shared" si="21"/>
        <v>-39593.33</v>
      </c>
      <c r="I69" s="65">
        <f t="shared" si="21"/>
        <v>-67426.62</v>
      </c>
      <c r="J69" s="65">
        <f t="shared" si="21"/>
        <v>-14050.77</v>
      </c>
      <c r="K69" s="65">
        <f t="shared" si="19"/>
        <v>-548587.1500000001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-18316.38</v>
      </c>
      <c r="C76" s="19">
        <v>-16984.11</v>
      </c>
      <c r="D76" s="19">
        <v>-132019.59</v>
      </c>
      <c r="E76" s="19">
        <v>-32269.08</v>
      </c>
      <c r="F76" s="19">
        <v>-46174.63</v>
      </c>
      <c r="G76" s="19">
        <v>-53863.29</v>
      </c>
      <c r="H76" s="19">
        <v>-25274.28</v>
      </c>
      <c r="I76" s="19">
        <v>0</v>
      </c>
      <c r="J76" s="19">
        <v>-3673.15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-500</v>
      </c>
      <c r="H86" s="19">
        <v>0</v>
      </c>
      <c r="I86" s="19">
        <v>0</v>
      </c>
      <c r="J86" s="19">
        <v>0</v>
      </c>
      <c r="K86" s="19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773.29</v>
      </c>
      <c r="C104" s="19">
        <v>21412.46</v>
      </c>
      <c r="D104" s="19">
        <v>3604.14</v>
      </c>
      <c r="E104" s="19">
        <v>2638.42</v>
      </c>
      <c r="F104" s="19">
        <v>2032.68</v>
      </c>
      <c r="G104" s="19">
        <v>2054.63</v>
      </c>
      <c r="H104" s="19">
        <v>2195.22</v>
      </c>
      <c r="I104" s="19">
        <v>272.15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1456075.93</v>
      </c>
      <c r="C107" s="24">
        <f t="shared" si="22"/>
        <v>2303862.1599999997</v>
      </c>
      <c r="D107" s="24">
        <f t="shared" si="22"/>
        <v>2521873.5800000005</v>
      </c>
      <c r="E107" s="24">
        <f t="shared" si="22"/>
        <v>1349519.89</v>
      </c>
      <c r="F107" s="24">
        <f t="shared" si="22"/>
        <v>1884170.05</v>
      </c>
      <c r="G107" s="24">
        <f t="shared" si="22"/>
        <v>2770418.1999999997</v>
      </c>
      <c r="H107" s="24">
        <f t="shared" si="22"/>
        <v>1431289.6099999999</v>
      </c>
      <c r="I107" s="24">
        <f>+I108+I109</f>
        <v>501755.69999999995</v>
      </c>
      <c r="J107" s="24">
        <f>+J108+J109</f>
        <v>956015.52</v>
      </c>
      <c r="K107" s="46">
        <f>SUM(B107:J107)</f>
        <v>15174980.639999997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1439451.65</v>
      </c>
      <c r="C108" s="24">
        <f t="shared" si="23"/>
        <v>2279854.07</v>
      </c>
      <c r="D108" s="24">
        <f t="shared" si="23"/>
        <v>2496662.1500000004</v>
      </c>
      <c r="E108" s="24">
        <f t="shared" si="23"/>
        <v>1326670.3699999999</v>
      </c>
      <c r="F108" s="24">
        <f t="shared" si="23"/>
        <v>1870095.06</v>
      </c>
      <c r="G108" s="24">
        <f t="shared" si="23"/>
        <v>2740866.26</v>
      </c>
      <c r="H108" s="24">
        <f t="shared" si="23"/>
        <v>1411032.1199999999</v>
      </c>
      <c r="I108" s="24">
        <f t="shared" si="23"/>
        <v>501755.69999999995</v>
      </c>
      <c r="J108" s="24">
        <f t="shared" si="23"/>
        <v>942252.2000000001</v>
      </c>
      <c r="K108" s="46">
        <f>SUM(B108:J108)</f>
        <v>15008639.579999998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16624.28</v>
      </c>
      <c r="C109" s="24">
        <f t="shared" si="24"/>
        <v>24008.09</v>
      </c>
      <c r="D109" s="24">
        <f t="shared" si="24"/>
        <v>25211.43</v>
      </c>
      <c r="E109" s="24">
        <f t="shared" si="24"/>
        <v>22849.52</v>
      </c>
      <c r="F109" s="24">
        <f t="shared" si="24"/>
        <v>14074.99</v>
      </c>
      <c r="G109" s="24">
        <f t="shared" si="24"/>
        <v>29551.94</v>
      </c>
      <c r="H109" s="24">
        <f t="shared" si="24"/>
        <v>20257.49</v>
      </c>
      <c r="I109" s="19">
        <f t="shared" si="24"/>
        <v>0</v>
      </c>
      <c r="J109" s="24">
        <f t="shared" si="24"/>
        <v>13763.32</v>
      </c>
      <c r="K109" s="46">
        <f>SUM(B109:J109)</f>
        <v>166341.06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15174980.64</v>
      </c>
      <c r="L115" s="52"/>
    </row>
    <row r="116" spans="1:11" ht="18.75" customHeight="1">
      <c r="A116" s="26" t="s">
        <v>70</v>
      </c>
      <c r="B116" s="27">
        <v>194613.58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194613.58</v>
      </c>
    </row>
    <row r="117" spans="1:11" ht="18.75" customHeight="1">
      <c r="A117" s="26" t="s">
        <v>71</v>
      </c>
      <c r="B117" s="27">
        <v>1261462.35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1261462.35</v>
      </c>
    </row>
    <row r="118" spans="1:11" ht="18.75" customHeight="1">
      <c r="A118" s="26" t="s">
        <v>72</v>
      </c>
      <c r="B118" s="38">
        <v>0</v>
      </c>
      <c r="C118" s="27">
        <f>+C107</f>
        <v>2303862.1599999997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2303862.1599999997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2347106.78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2347106.78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174766.8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174766.8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1336024.68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1336024.68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13495.2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13495.2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370028.37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370028.37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668392.72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668392.72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95908.72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95908.72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749840.24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749840.24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805081.99</v>
      </c>
      <c r="H127" s="38">
        <v>0</v>
      </c>
      <c r="I127" s="38">
        <v>0</v>
      </c>
      <c r="J127" s="38">
        <v>0</v>
      </c>
      <c r="K127" s="39">
        <f t="shared" si="25"/>
        <v>805081.99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65211.58</v>
      </c>
      <c r="H128" s="38">
        <v>0</v>
      </c>
      <c r="I128" s="38">
        <v>0</v>
      </c>
      <c r="J128" s="38">
        <v>0</v>
      </c>
      <c r="K128" s="39">
        <f t="shared" si="25"/>
        <v>65211.58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355723.06</v>
      </c>
      <c r="H129" s="38">
        <v>0</v>
      </c>
      <c r="I129" s="38">
        <v>0</v>
      </c>
      <c r="J129" s="38">
        <v>0</v>
      </c>
      <c r="K129" s="39">
        <f t="shared" si="25"/>
        <v>355723.06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392358.35</v>
      </c>
      <c r="H130" s="38">
        <v>0</v>
      </c>
      <c r="I130" s="38">
        <v>0</v>
      </c>
      <c r="J130" s="38">
        <v>0</v>
      </c>
      <c r="K130" s="39">
        <f t="shared" si="25"/>
        <v>392358.35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1152043.23</v>
      </c>
      <c r="H131" s="38">
        <v>0</v>
      </c>
      <c r="I131" s="38">
        <v>0</v>
      </c>
      <c r="J131" s="38">
        <v>0</v>
      </c>
      <c r="K131" s="39">
        <f t="shared" si="25"/>
        <v>1152043.23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494480.39</v>
      </c>
      <c r="I132" s="38">
        <v>0</v>
      </c>
      <c r="J132" s="38">
        <v>0</v>
      </c>
      <c r="K132" s="39">
        <f t="shared" si="25"/>
        <v>494480.39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936809.22</v>
      </c>
      <c r="I133" s="38">
        <v>0</v>
      </c>
      <c r="J133" s="38">
        <v>0</v>
      </c>
      <c r="K133" s="39">
        <f t="shared" si="25"/>
        <v>936809.22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501755.7</v>
      </c>
      <c r="J134" s="38"/>
      <c r="K134" s="39">
        <f t="shared" si="25"/>
        <v>501755.7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956015.52</v>
      </c>
      <c r="K135" s="42">
        <f t="shared" si="25"/>
        <v>956015.52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2018-05-11T11:51:50Z</dcterms:modified>
  <cp:category/>
  <cp:version/>
  <cp:contentType/>
  <cp:contentStatus/>
</cp:coreProperties>
</file>