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<sst xmlns="http://schemas.openxmlformats.org/spreadsheetml/2006/main" count="139" uniqueCount="139">
  <si>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</si>
  <si>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</si>
  <si>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</si>
  <si>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</si>
  <si>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</si>
  <si>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</si>
  <si>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</si>
  <si>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</si>
  <si>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</si>
  <si>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</si>
  <si>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</si>
  <si>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</si>
  <si>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</si>
  <si>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</si>
  <si>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</si>
  <si>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</si>
  <si>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</si>
  <si>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</si>
  <si>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</si>
  <si>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</si>
  <si>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</si>
  <si>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</si>
  <si>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</si>
  <si>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</si>
  <si>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</si>
  <si>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</si>
  <si>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</si>
  <si>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</si>
  <si>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</si>
  <si>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</si>
  <si>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</si>
  <si>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</si>
  <si>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</si>
  <si>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</si>
  <si>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</si>
  <si>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</si>
  <si>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</si>
  <si>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</si>
  <si>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</si>
  <si>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</si>
  <si>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</si>
  <si>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</si>
  <si>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</si>
  <si>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</si>
  <si>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</si>
  <si>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</si>
  <si>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</si>
  <si>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</si>
  <si>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</si>
  <si>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</si>
  <si>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</si>
  <si>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</si>
  <si>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</si>
  <si>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</si>
  <si>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</si>
  <si>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</si>
  <si>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</si>
  <si>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</si>
  <si>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</si>
  <si>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</si>
  <si>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</si>
  <si>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</si>
  <si>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</si>
  <si>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</si>
  <si>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</si>
  <si>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</si>
  <si>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</si>
  <si>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</si>
  <si>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</si>
  <si>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</si>
  <si>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</si>
  <si>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</si>
  <si>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</si>
  <si>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</si>
  <si>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</si>
  <si>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</si>
  <si>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</si>
  <si>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</si>
  <si>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</si>
  <si>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</si>
  <si>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</si>
  <si>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</si>
  <si>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</si>
  <si>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</si>
  <si>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</si>
  <si>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</si>
  <si>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</si>
  <si>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</si>
  <si>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</si>
  <si>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</si>
  <si>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</si>
  <si>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</si>
  <si>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</si>
  <si>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</si>
  <si>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</si>
  <si>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</si>
  <si>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</si>
  <si>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</si>
  <si>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</si>
  <si>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</si>
  <si>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</si>
  <si>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</si>
  <si>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</si>
  <si>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</si>
  <si>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</si>
  <si>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</si>
  <si>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</si>
  <si>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</si>
  <si>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</si>
  <si>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</si>
  <si>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</si>
  <si>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</si>
  <si>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</si>
  <si>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</si>
  <si>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</si>
  <si>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</si>
  <si>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</si>
  <si>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</si>
  <si>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</si>
  <si>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</si>
  <si>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</si>
  <si>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</si>
  <si>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</si>
  <si>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</si>
  <si>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</si>
  <si>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</si>
  <si>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</si>
  <si>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</si>
  <si>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</si>
  <si>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</si>
  <si>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</si>
  <si>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</si>
  <si>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</si>
  <si>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</si>
  <si>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</si>
  <si>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</si>
  <si>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</si>
  <si>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</si>
  <si>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03/05/18 - VENCIMENTO 10/05/18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</si>
</sst>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600698</v>
      </c>
      <c r="C7" s="9">
        <f t="shared" si="0"/>
        <v>796756</v>
      </c>
      <c r="D7" s="9">
        <f t="shared" si="0"/>
        <v>791396</v>
      </c>
      <c r="E7" s="9">
        <f t="shared" si="0"/>
        <v>539335</v>
      </c>
      <c r="F7" s="9">
        <f t="shared" si="0"/>
        <v>738711</v>
      </c>
      <c r="G7" s="9">
        <f t="shared" si="0"/>
        <v>1232340</v>
      </c>
      <c r="H7" s="9">
        <f t="shared" si="0"/>
        <v>559739</v>
      </c>
      <c r="I7" s="9">
        <f t="shared" si="0"/>
        <v>126453</v>
      </c>
      <c r="J7" s="9">
        <f t="shared" si="0"/>
        <v>333154</v>
      </c>
      <c r="K7" s="9">
        <f t="shared" si="0"/>
        <v>5718582</v>
      </c>
      <c r="L7" s="50"/>
    </row>
    <row r="8" spans="1:11" ht="17.25" customHeight="1">
      <c r="A8" s="10" t="s">
        <v>96</v>
      </c>
      <c r="B8" s="11">
        <f>B9+B12+B16</f>
        <v>284590</v>
      </c>
      <c r="C8" s="11">
        <f aca="true" t="shared" si="1" ref="C8:J8">C9+C12+C16</f>
        <v>389331</v>
      </c>
      <c r="D8" s="11">
        <f t="shared" si="1"/>
        <v>357417</v>
      </c>
      <c r="E8" s="11">
        <f t="shared" si="1"/>
        <v>265196</v>
      </c>
      <c r="F8" s="11">
        <f t="shared" si="1"/>
        <v>344652</v>
      </c>
      <c r="G8" s="11">
        <f t="shared" si="1"/>
        <v>579424</v>
      </c>
      <c r="H8" s="11">
        <f t="shared" si="1"/>
        <v>291160</v>
      </c>
      <c r="I8" s="11">
        <f t="shared" si="1"/>
        <v>56329</v>
      </c>
      <c r="J8" s="11">
        <f t="shared" si="1"/>
        <v>149450</v>
      </c>
      <c r="K8" s="11">
        <f>SUM(B8:J8)</f>
        <v>2717549</v>
      </c>
    </row>
    <row r="9" spans="1:11" ht="17.25" customHeight="1">
      <c r="A9" s="15" t="s">
        <v>16</v>
      </c>
      <c r="B9" s="13">
        <f>+B10+B11</f>
        <v>34382</v>
      </c>
      <c r="C9" s="13">
        <f aca="true" t="shared" si="2" ref="C9:J9">+C10+C11</f>
        <v>50223</v>
      </c>
      <c r="D9" s="13">
        <f t="shared" si="2"/>
        <v>39916</v>
      </c>
      <c r="E9" s="13">
        <f t="shared" si="2"/>
        <v>31939</v>
      </c>
      <c r="F9" s="13">
        <f t="shared" si="2"/>
        <v>36453</v>
      </c>
      <c r="G9" s="13">
        <f t="shared" si="2"/>
        <v>47753</v>
      </c>
      <c r="H9" s="13">
        <f t="shared" si="2"/>
        <v>44255</v>
      </c>
      <c r="I9" s="13">
        <f t="shared" si="2"/>
        <v>7944</v>
      </c>
      <c r="J9" s="13">
        <f t="shared" si="2"/>
        <v>15595</v>
      </c>
      <c r="K9" s="11">
        <f>SUM(B9:J9)</f>
        <v>308460</v>
      </c>
    </row>
    <row r="10" spans="1:11" ht="17.25" customHeight="1">
      <c r="A10" s="29" t="s">
        <v>17</v>
      </c>
      <c r="B10" s="13">
        <v>34382</v>
      </c>
      <c r="C10" s="13">
        <v>50223</v>
      </c>
      <c r="D10" s="13">
        <v>39916</v>
      </c>
      <c r="E10" s="13">
        <v>31939</v>
      </c>
      <c r="F10" s="13">
        <v>36453</v>
      </c>
      <c r="G10" s="13">
        <v>47753</v>
      </c>
      <c r="H10" s="13">
        <v>44255</v>
      </c>
      <c r="I10" s="13">
        <v>7944</v>
      </c>
      <c r="J10" s="13">
        <v>15595</v>
      </c>
      <c r="K10" s="11">
        <f>SUM(B10:J10)</f>
        <v>308460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237152</v>
      </c>
      <c r="C12" s="17">
        <f t="shared" si="3"/>
        <v>320310</v>
      </c>
      <c r="D12" s="17">
        <f t="shared" si="3"/>
        <v>300466</v>
      </c>
      <c r="E12" s="17">
        <f t="shared" si="3"/>
        <v>221152</v>
      </c>
      <c r="F12" s="17">
        <f t="shared" si="3"/>
        <v>288922</v>
      </c>
      <c r="G12" s="17">
        <f t="shared" si="3"/>
        <v>498330</v>
      </c>
      <c r="H12" s="17">
        <f t="shared" si="3"/>
        <v>233637</v>
      </c>
      <c r="I12" s="17">
        <f t="shared" si="3"/>
        <v>45480</v>
      </c>
      <c r="J12" s="17">
        <f t="shared" si="3"/>
        <v>126720</v>
      </c>
      <c r="K12" s="11">
        <f aca="true" t="shared" si="4" ref="K12:K27">SUM(B12:J12)</f>
        <v>2272169</v>
      </c>
    </row>
    <row r="13" spans="1:13" ht="17.25" customHeight="1">
      <c r="A13" s="14" t="s">
        <v>19</v>
      </c>
      <c r="B13" s="13">
        <v>109979</v>
      </c>
      <c r="C13" s="13">
        <v>156628</v>
      </c>
      <c r="D13" s="13">
        <v>154372</v>
      </c>
      <c r="E13" s="13">
        <v>108588</v>
      </c>
      <c r="F13" s="13">
        <v>140169</v>
      </c>
      <c r="G13" s="13">
        <v>229255</v>
      </c>
      <c r="H13" s="13">
        <v>104201</v>
      </c>
      <c r="I13" s="13">
        <v>24409</v>
      </c>
      <c r="J13" s="13">
        <v>64324</v>
      </c>
      <c r="K13" s="11">
        <f t="shared" si="4"/>
        <v>1091925</v>
      </c>
      <c r="L13" s="50"/>
      <c r="M13" s="51"/>
    </row>
    <row r="14" spans="1:12" ht="17.25" customHeight="1">
      <c r="A14" s="14" t="s">
        <v>20</v>
      </c>
      <c r="B14" s="13">
        <v>114920</v>
      </c>
      <c r="C14" s="13">
        <v>143954</v>
      </c>
      <c r="D14" s="13">
        <v>133252</v>
      </c>
      <c r="E14" s="13">
        <v>100524</v>
      </c>
      <c r="F14" s="13">
        <v>135619</v>
      </c>
      <c r="G14" s="13">
        <v>248891</v>
      </c>
      <c r="H14" s="13">
        <v>109778</v>
      </c>
      <c r="I14" s="13">
        <v>17760</v>
      </c>
      <c r="J14" s="13">
        <v>58044</v>
      </c>
      <c r="K14" s="11">
        <f t="shared" si="4"/>
        <v>1062742</v>
      </c>
      <c r="L14" s="50"/>
    </row>
    <row r="15" spans="1:11" ht="17.25" customHeight="1">
      <c r="A15" s="14" t="s">
        <v>21</v>
      </c>
      <c r="B15" s="13">
        <v>12253</v>
      </c>
      <c r="C15" s="13">
        <v>19728</v>
      </c>
      <c r="D15" s="13">
        <v>12842</v>
      </c>
      <c r="E15" s="13">
        <v>12040</v>
      </c>
      <c r="F15" s="13">
        <v>13134</v>
      </c>
      <c r="G15" s="13">
        <v>20184</v>
      </c>
      <c r="H15" s="13">
        <v>19658</v>
      </c>
      <c r="I15" s="13">
        <v>3311</v>
      </c>
      <c r="J15" s="13">
        <v>4352</v>
      </c>
      <c r="K15" s="11">
        <f t="shared" si="4"/>
        <v>117502</v>
      </c>
    </row>
    <row r="16" spans="1:11" ht="17.25" customHeight="1">
      <c r="A16" s="15" t="s">
        <v>92</v>
      </c>
      <c r="B16" s="13">
        <f>B17+B18+B19</f>
        <v>13056</v>
      </c>
      <c r="C16" s="13">
        <f aca="true" t="shared" si="5" ref="C16:J16">C17+C18+C19</f>
        <v>18798</v>
      </c>
      <c r="D16" s="13">
        <f t="shared" si="5"/>
        <v>17035</v>
      </c>
      <c r="E16" s="13">
        <f t="shared" si="5"/>
        <v>12105</v>
      </c>
      <c r="F16" s="13">
        <f t="shared" si="5"/>
        <v>19277</v>
      </c>
      <c r="G16" s="13">
        <f t="shared" si="5"/>
        <v>33341</v>
      </c>
      <c r="H16" s="13">
        <f t="shared" si="5"/>
        <v>13268</v>
      </c>
      <c r="I16" s="13">
        <f t="shared" si="5"/>
        <v>2905</v>
      </c>
      <c r="J16" s="13">
        <f t="shared" si="5"/>
        <v>7135</v>
      </c>
      <c r="K16" s="11">
        <f t="shared" si="4"/>
        <v>136920</v>
      </c>
    </row>
    <row r="17" spans="1:11" ht="17.25" customHeight="1">
      <c r="A17" s="14" t="s">
        <v>93</v>
      </c>
      <c r="B17" s="13">
        <v>12883</v>
      </c>
      <c r="C17" s="13">
        <v>18613</v>
      </c>
      <c r="D17" s="13">
        <v>16852</v>
      </c>
      <c r="E17" s="13">
        <v>11976</v>
      </c>
      <c r="F17" s="13">
        <v>19046</v>
      </c>
      <c r="G17" s="13">
        <v>32960</v>
      </c>
      <c r="H17" s="13">
        <v>13114</v>
      </c>
      <c r="I17" s="13">
        <v>2882</v>
      </c>
      <c r="J17" s="13">
        <v>7071</v>
      </c>
      <c r="K17" s="11">
        <f t="shared" si="4"/>
        <v>135397</v>
      </c>
    </row>
    <row r="18" spans="1:11" ht="17.25" customHeight="1">
      <c r="A18" s="14" t="s">
        <v>94</v>
      </c>
      <c r="B18" s="13">
        <v>138</v>
      </c>
      <c r="C18" s="13">
        <v>152</v>
      </c>
      <c r="D18" s="13">
        <v>167</v>
      </c>
      <c r="E18" s="13">
        <v>113</v>
      </c>
      <c r="F18" s="13">
        <v>206</v>
      </c>
      <c r="G18" s="13">
        <v>348</v>
      </c>
      <c r="H18" s="13">
        <v>134</v>
      </c>
      <c r="I18" s="13">
        <v>22</v>
      </c>
      <c r="J18" s="13">
        <v>59</v>
      </c>
      <c r="K18" s="11">
        <f t="shared" si="4"/>
        <v>1339</v>
      </c>
    </row>
    <row r="19" spans="1:11" ht="17.25" customHeight="1">
      <c r="A19" s="14" t="s">
        <v>95</v>
      </c>
      <c r="B19" s="13">
        <v>35</v>
      </c>
      <c r="C19" s="13">
        <v>33</v>
      </c>
      <c r="D19" s="13">
        <v>16</v>
      </c>
      <c r="E19" s="13">
        <v>16</v>
      </c>
      <c r="F19" s="13">
        <v>25</v>
      </c>
      <c r="G19" s="13">
        <v>33</v>
      </c>
      <c r="H19" s="13">
        <v>20</v>
      </c>
      <c r="I19" s="13">
        <v>1</v>
      </c>
      <c r="J19" s="13">
        <v>5</v>
      </c>
      <c r="K19" s="11">
        <f t="shared" si="4"/>
        <v>184</v>
      </c>
    </row>
    <row r="20" spans="1:11" ht="17.25" customHeight="1">
      <c r="A20" s="16" t="s">
        <v>22</v>
      </c>
      <c r="B20" s="11">
        <f>+B21+B22+B23</f>
        <v>168767</v>
      </c>
      <c r="C20" s="11">
        <f aca="true" t="shared" si="6" ref="C20:J20">+C21+C22+C23</f>
        <v>195990</v>
      </c>
      <c r="D20" s="11">
        <f t="shared" si="6"/>
        <v>214968</v>
      </c>
      <c r="E20" s="11">
        <f t="shared" si="6"/>
        <v>138357</v>
      </c>
      <c r="F20" s="11">
        <f t="shared" si="6"/>
        <v>219658</v>
      </c>
      <c r="G20" s="11">
        <f t="shared" si="6"/>
        <v>408939</v>
      </c>
      <c r="H20" s="11">
        <f t="shared" si="6"/>
        <v>142089</v>
      </c>
      <c r="I20" s="11">
        <f t="shared" si="6"/>
        <v>34524</v>
      </c>
      <c r="J20" s="11">
        <f t="shared" si="6"/>
        <v>86111</v>
      </c>
      <c r="K20" s="11">
        <f t="shared" si="4"/>
        <v>1609403</v>
      </c>
    </row>
    <row r="21" spans="1:12" ht="17.25" customHeight="1">
      <c r="A21" s="12" t="s">
        <v>23</v>
      </c>
      <c r="B21" s="13">
        <v>87446</v>
      </c>
      <c r="C21" s="13">
        <v>110737</v>
      </c>
      <c r="D21" s="13">
        <v>124296</v>
      </c>
      <c r="E21" s="13">
        <v>77433</v>
      </c>
      <c r="F21" s="13">
        <v>120253</v>
      </c>
      <c r="G21" s="13">
        <v>208546</v>
      </c>
      <c r="H21" s="13">
        <v>77123</v>
      </c>
      <c r="I21" s="13">
        <v>20942</v>
      </c>
      <c r="J21" s="13">
        <v>48521</v>
      </c>
      <c r="K21" s="11">
        <f t="shared" si="4"/>
        <v>875297</v>
      </c>
      <c r="L21" s="50"/>
    </row>
    <row r="22" spans="1:12" ht="17.25" customHeight="1">
      <c r="A22" s="12" t="s">
        <v>24</v>
      </c>
      <c r="B22" s="13">
        <v>76242</v>
      </c>
      <c r="C22" s="13">
        <v>78780</v>
      </c>
      <c r="D22" s="13">
        <v>85212</v>
      </c>
      <c r="E22" s="13">
        <v>56931</v>
      </c>
      <c r="F22" s="13">
        <v>93896</v>
      </c>
      <c r="G22" s="13">
        <v>191167</v>
      </c>
      <c r="H22" s="13">
        <v>58672</v>
      </c>
      <c r="I22" s="13">
        <v>12353</v>
      </c>
      <c r="J22" s="13">
        <v>35770</v>
      </c>
      <c r="K22" s="11">
        <f t="shared" si="4"/>
        <v>689023</v>
      </c>
      <c r="L22" s="50"/>
    </row>
    <row r="23" spans="1:11" ht="17.25" customHeight="1">
      <c r="A23" s="12" t="s">
        <v>25</v>
      </c>
      <c r="B23" s="13">
        <v>5079</v>
      </c>
      <c r="C23" s="13">
        <v>6473</v>
      </c>
      <c r="D23" s="13">
        <v>5460</v>
      </c>
      <c r="E23" s="13">
        <v>3993</v>
      </c>
      <c r="F23" s="13">
        <v>5509</v>
      </c>
      <c r="G23" s="13">
        <v>9226</v>
      </c>
      <c r="H23" s="13">
        <v>6294</v>
      </c>
      <c r="I23" s="13">
        <v>1229</v>
      </c>
      <c r="J23" s="13">
        <v>1820</v>
      </c>
      <c r="K23" s="11">
        <f t="shared" si="4"/>
        <v>45083</v>
      </c>
    </row>
    <row r="24" spans="1:11" ht="17.25" customHeight="1">
      <c r="A24" s="16" t="s">
        <v>26</v>
      </c>
      <c r="B24" s="13">
        <f>+B25+B26</f>
        <v>147341</v>
      </c>
      <c r="C24" s="13">
        <f aca="true" t="shared" si="7" ref="C24:J24">+C25+C26</f>
        <v>211435</v>
      </c>
      <c r="D24" s="13">
        <f t="shared" si="7"/>
        <v>219011</v>
      </c>
      <c r="E24" s="13">
        <f t="shared" si="7"/>
        <v>135782</v>
      </c>
      <c r="F24" s="13">
        <f t="shared" si="7"/>
        <v>174401</v>
      </c>
      <c r="G24" s="13">
        <f t="shared" si="7"/>
        <v>243977</v>
      </c>
      <c r="H24" s="13">
        <f t="shared" si="7"/>
        <v>119125</v>
      </c>
      <c r="I24" s="13">
        <f t="shared" si="7"/>
        <v>35600</v>
      </c>
      <c r="J24" s="13">
        <f t="shared" si="7"/>
        <v>97593</v>
      </c>
      <c r="K24" s="11">
        <f t="shared" si="4"/>
        <v>1384265</v>
      </c>
    </row>
    <row r="25" spans="1:12" ht="17.25" customHeight="1">
      <c r="A25" s="12" t="s">
        <v>114</v>
      </c>
      <c r="B25" s="13">
        <v>71240</v>
      </c>
      <c r="C25" s="13">
        <v>112011</v>
      </c>
      <c r="D25" s="13">
        <v>121698</v>
      </c>
      <c r="E25" s="13">
        <v>77105</v>
      </c>
      <c r="F25" s="13">
        <v>90297</v>
      </c>
      <c r="G25" s="13">
        <v>122467</v>
      </c>
      <c r="H25" s="13">
        <v>62252</v>
      </c>
      <c r="I25" s="13">
        <v>22189</v>
      </c>
      <c r="J25" s="13">
        <v>52111</v>
      </c>
      <c r="K25" s="11">
        <f t="shared" si="4"/>
        <v>731370</v>
      </c>
      <c r="L25" s="50"/>
    </row>
    <row r="26" spans="1:12" ht="17.25" customHeight="1">
      <c r="A26" s="12" t="s">
        <v>115</v>
      </c>
      <c r="B26" s="13">
        <v>76101</v>
      </c>
      <c r="C26" s="13">
        <v>99424</v>
      </c>
      <c r="D26" s="13">
        <v>97313</v>
      </c>
      <c r="E26" s="13">
        <v>58677</v>
      </c>
      <c r="F26" s="13">
        <v>84104</v>
      </c>
      <c r="G26" s="13">
        <v>121510</v>
      </c>
      <c r="H26" s="13">
        <v>56873</v>
      </c>
      <c r="I26" s="13">
        <v>13411</v>
      </c>
      <c r="J26" s="13">
        <v>45482</v>
      </c>
      <c r="K26" s="11">
        <f t="shared" si="4"/>
        <v>652895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7365</v>
      </c>
      <c r="I27" s="11">
        <v>0</v>
      </c>
      <c r="J27" s="11">
        <v>0</v>
      </c>
      <c r="K27" s="11">
        <f t="shared" si="4"/>
        <v>7365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10686.89</v>
      </c>
      <c r="I35" s="19">
        <v>0</v>
      </c>
      <c r="J35" s="19">
        <v>0</v>
      </c>
      <c r="K35" s="23">
        <f>SUM(B35:J35)</f>
        <v>10686.89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1735888.96</v>
      </c>
      <c r="C47" s="22">
        <f aca="true" t="shared" si="12" ref="C47:H47">+C48+C57</f>
        <v>2575414.74</v>
      </c>
      <c r="D47" s="22">
        <f t="shared" si="12"/>
        <v>2878644.3</v>
      </c>
      <c r="E47" s="22">
        <f t="shared" si="12"/>
        <v>1676239.09</v>
      </c>
      <c r="F47" s="22">
        <f t="shared" si="12"/>
        <v>2255804.0600000005</v>
      </c>
      <c r="G47" s="22">
        <f t="shared" si="12"/>
        <v>3185241.0100000002</v>
      </c>
      <c r="H47" s="22">
        <f t="shared" si="12"/>
        <v>1674302.8699999999</v>
      </c>
      <c r="I47" s="22">
        <f>+I48+I57</f>
        <v>614792.71</v>
      </c>
      <c r="J47" s="22">
        <f>+J48+J57</f>
        <v>1044026.97</v>
      </c>
      <c r="K47" s="22">
        <f>SUM(B47:J47)</f>
        <v>17640354.709999997</v>
      </c>
    </row>
    <row r="48" spans="1:11" ht="17.25" customHeight="1">
      <c r="A48" s="16" t="s">
        <v>107</v>
      </c>
      <c r="B48" s="23">
        <f>SUM(B49:B56)</f>
        <v>1719264.68</v>
      </c>
      <c r="C48" s="23">
        <f aca="true" t="shared" si="13" ref="C48:J48">SUM(C49:C56)</f>
        <v>2551406.6500000004</v>
      </c>
      <c r="D48" s="23">
        <f t="shared" si="13"/>
        <v>2853432.8699999996</v>
      </c>
      <c r="E48" s="23">
        <f t="shared" si="13"/>
        <v>1653389.57</v>
      </c>
      <c r="F48" s="23">
        <f t="shared" si="13"/>
        <v>2241729.0700000003</v>
      </c>
      <c r="G48" s="23">
        <f t="shared" si="13"/>
        <v>3155689.0700000003</v>
      </c>
      <c r="H48" s="23">
        <f t="shared" si="13"/>
        <v>1654045.38</v>
      </c>
      <c r="I48" s="23">
        <f t="shared" si="13"/>
        <v>614792.71</v>
      </c>
      <c r="J48" s="23">
        <f t="shared" si="13"/>
        <v>1030263.65</v>
      </c>
      <c r="K48" s="23">
        <f aca="true" t="shared" si="14" ref="K48:K57">SUM(B48:J48)</f>
        <v>17474013.65</v>
      </c>
    </row>
    <row r="49" spans="1:11" ht="17.25" customHeight="1">
      <c r="A49" s="34" t="s">
        <v>43</v>
      </c>
      <c r="B49" s="23">
        <f aca="true" t="shared" si="15" ref="B49:H49">ROUND(B30*B7,2)</f>
        <v>1718056.35</v>
      </c>
      <c r="C49" s="23">
        <f t="shared" si="15"/>
        <v>2543882.56</v>
      </c>
      <c r="D49" s="23">
        <f t="shared" si="15"/>
        <v>2851004.09</v>
      </c>
      <c r="E49" s="23">
        <f t="shared" si="15"/>
        <v>1652414.57</v>
      </c>
      <c r="F49" s="23">
        <f t="shared" si="15"/>
        <v>2239919.49</v>
      </c>
      <c r="G49" s="23">
        <f t="shared" si="15"/>
        <v>3153065.12</v>
      </c>
      <c r="H49" s="23">
        <f t="shared" si="15"/>
        <v>1642218.25</v>
      </c>
      <c r="I49" s="23">
        <f>ROUND(I30*I7,2)</f>
        <v>613726.99</v>
      </c>
      <c r="J49" s="23">
        <f>ROUND(J30*J7,2)</f>
        <v>1028046.61</v>
      </c>
      <c r="K49" s="23">
        <f t="shared" si="14"/>
        <v>17442334.03</v>
      </c>
    </row>
    <row r="50" spans="1:11" ht="17.25" customHeight="1">
      <c r="A50" s="34" t="s">
        <v>44</v>
      </c>
      <c r="B50" s="19">
        <v>0</v>
      </c>
      <c r="C50" s="23">
        <f>ROUND(C31*C7,2)</f>
        <v>5654.47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5654.47</v>
      </c>
    </row>
    <row r="51" spans="1:11" ht="17.25" customHeight="1">
      <c r="A51" s="64" t="s">
        <v>103</v>
      </c>
      <c r="B51" s="65">
        <f aca="true" t="shared" si="16" ref="B51:H51">ROUND(B32*B7,2)</f>
        <v>-2883.35</v>
      </c>
      <c r="C51" s="65">
        <f t="shared" si="16"/>
        <v>-3904.1</v>
      </c>
      <c r="D51" s="65">
        <f t="shared" si="16"/>
        <v>-3956.98</v>
      </c>
      <c r="E51" s="65">
        <f t="shared" si="16"/>
        <v>-2470.4</v>
      </c>
      <c r="F51" s="65">
        <f t="shared" si="16"/>
        <v>-3471.94</v>
      </c>
      <c r="G51" s="65">
        <f t="shared" si="16"/>
        <v>-4806.13</v>
      </c>
      <c r="H51" s="65">
        <f t="shared" si="16"/>
        <v>-2574.8</v>
      </c>
      <c r="I51" s="19">
        <v>0</v>
      </c>
      <c r="J51" s="19">
        <v>0</v>
      </c>
      <c r="K51" s="65">
        <f>SUM(B51:J51)</f>
        <v>-24067.7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10686.89</v>
      </c>
      <c r="I53" s="31">
        <f>+I35</f>
        <v>0</v>
      </c>
      <c r="J53" s="31">
        <f>+J35</f>
        <v>0</v>
      </c>
      <c r="K53" s="23">
        <f t="shared" si="14"/>
        <v>10686.89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25211.43</v>
      </c>
      <c r="E57" s="36">
        <v>22849.52</v>
      </c>
      <c r="F57" s="36">
        <v>14074.99</v>
      </c>
      <c r="G57" s="36">
        <v>29551.94</v>
      </c>
      <c r="H57" s="36">
        <v>20257.49</v>
      </c>
      <c r="I57" s="19">
        <v>0</v>
      </c>
      <c r="J57" s="36">
        <v>13763.32</v>
      </c>
      <c r="K57" s="36">
        <f t="shared" si="14"/>
        <v>166341.06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-217119.96000000002</v>
      </c>
      <c r="C61" s="35">
        <f t="shared" si="17"/>
        <v>-231001.15</v>
      </c>
      <c r="D61" s="35">
        <f t="shared" si="17"/>
        <v>-215355.16999999998</v>
      </c>
      <c r="E61" s="35">
        <f t="shared" si="17"/>
        <v>-262074.84000000003</v>
      </c>
      <c r="F61" s="35">
        <f t="shared" si="17"/>
        <v>-278280.29</v>
      </c>
      <c r="G61" s="35">
        <f t="shared" si="17"/>
        <v>-323317.81999999995</v>
      </c>
      <c r="H61" s="35">
        <f t="shared" si="17"/>
        <v>-191339.05</v>
      </c>
      <c r="I61" s="35">
        <f t="shared" si="17"/>
        <v>-99202.62</v>
      </c>
      <c r="J61" s="35">
        <f t="shared" si="17"/>
        <v>-72757.62</v>
      </c>
      <c r="K61" s="35">
        <f>SUM(B61:J61)</f>
        <v>-1890448.52</v>
      </c>
    </row>
    <row r="62" spans="1:11" ht="18.75" customHeight="1">
      <c r="A62" s="16" t="s">
        <v>74</v>
      </c>
      <c r="B62" s="35">
        <f aca="true" t="shared" si="18" ref="B62:J62">B63+B64+B65+B66+B67+B68</f>
        <v>-201609.01</v>
      </c>
      <c r="C62" s="35">
        <f t="shared" si="18"/>
        <v>-208896.33</v>
      </c>
      <c r="D62" s="35">
        <f t="shared" si="18"/>
        <v>-194367.21</v>
      </c>
      <c r="E62" s="35">
        <f t="shared" si="18"/>
        <v>-247110.08000000002</v>
      </c>
      <c r="F62" s="35">
        <f t="shared" si="18"/>
        <v>-277184.08999999997</v>
      </c>
      <c r="G62" s="35">
        <f t="shared" si="18"/>
        <v>-290568.08999999997</v>
      </c>
      <c r="H62" s="35">
        <f t="shared" si="18"/>
        <v>-177020</v>
      </c>
      <c r="I62" s="35">
        <f t="shared" si="18"/>
        <v>-31776</v>
      </c>
      <c r="J62" s="35">
        <f t="shared" si="18"/>
        <v>-62380</v>
      </c>
      <c r="K62" s="35">
        <f aca="true" t="shared" si="19" ref="K62:K91">SUM(B62:J62)</f>
        <v>-1690910.8099999996</v>
      </c>
    </row>
    <row r="63" spans="1:11" ht="18.75" customHeight="1">
      <c r="A63" s="12" t="s">
        <v>75</v>
      </c>
      <c r="B63" s="35">
        <f>-ROUND(B9*$D$3,2)</f>
        <v>-137528</v>
      </c>
      <c r="C63" s="35">
        <f aca="true" t="shared" si="20" ref="C63:J63">-ROUND(C9*$D$3,2)</f>
        <v>-200892</v>
      </c>
      <c r="D63" s="35">
        <f t="shared" si="20"/>
        <v>-159664</v>
      </c>
      <c r="E63" s="35">
        <f t="shared" si="20"/>
        <v>-127756</v>
      </c>
      <c r="F63" s="35">
        <f t="shared" si="20"/>
        <v>-145812</v>
      </c>
      <c r="G63" s="35">
        <f t="shared" si="20"/>
        <v>-191012</v>
      </c>
      <c r="H63" s="35">
        <f t="shared" si="20"/>
        <v>-177020</v>
      </c>
      <c r="I63" s="35">
        <f t="shared" si="20"/>
        <v>-31776</v>
      </c>
      <c r="J63" s="35">
        <f t="shared" si="20"/>
        <v>-62380</v>
      </c>
      <c r="K63" s="35">
        <f t="shared" si="19"/>
        <v>-1233840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-1164</v>
      </c>
      <c r="C65" s="35">
        <v>-224</v>
      </c>
      <c r="D65" s="35">
        <v>-184</v>
      </c>
      <c r="E65" s="35">
        <v>-668</v>
      </c>
      <c r="F65" s="35">
        <v>-624</v>
      </c>
      <c r="G65" s="35">
        <v>-444</v>
      </c>
      <c r="H65" s="19">
        <v>0</v>
      </c>
      <c r="I65" s="19">
        <v>0</v>
      </c>
      <c r="J65" s="19">
        <v>0</v>
      </c>
      <c r="K65" s="35">
        <f t="shared" si="19"/>
        <v>-3308</v>
      </c>
    </row>
    <row r="66" spans="1:11" ht="18.75" customHeight="1">
      <c r="A66" s="12" t="s">
        <v>104</v>
      </c>
      <c r="B66" s="35">
        <v>-5948</v>
      </c>
      <c r="C66" s="35">
        <v>-2288</v>
      </c>
      <c r="D66" s="35">
        <v>-1860</v>
      </c>
      <c r="E66" s="35">
        <v>-3640</v>
      </c>
      <c r="F66" s="35">
        <v>-1596</v>
      </c>
      <c r="G66" s="35">
        <v>-1792</v>
      </c>
      <c r="H66" s="19">
        <v>0</v>
      </c>
      <c r="I66" s="19">
        <v>0</v>
      </c>
      <c r="J66" s="19">
        <v>0</v>
      </c>
      <c r="K66" s="35">
        <f t="shared" si="19"/>
        <v>-17124</v>
      </c>
    </row>
    <row r="67" spans="1:11" ht="18.75" customHeight="1">
      <c r="A67" s="12" t="s">
        <v>52</v>
      </c>
      <c r="B67" s="35">
        <v>-56969.01</v>
      </c>
      <c r="C67" s="35">
        <v>-5492.33</v>
      </c>
      <c r="D67" s="35">
        <v>-32659.21</v>
      </c>
      <c r="E67" s="35">
        <v>-115046.08</v>
      </c>
      <c r="F67" s="35">
        <v>-129152.09</v>
      </c>
      <c r="G67" s="35">
        <v>-97320.09</v>
      </c>
      <c r="H67" s="19">
        <v>0</v>
      </c>
      <c r="I67" s="19">
        <v>0</v>
      </c>
      <c r="J67" s="19">
        <v>0</v>
      </c>
      <c r="K67" s="35">
        <f t="shared" si="19"/>
        <v>-436638.80999999994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-22104.820000000003</v>
      </c>
      <c r="D69" s="65">
        <f>SUM(D70:D103)</f>
        <v>-20987.960000000003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-32749.730000000003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-220012.63999999998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20474.93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1518769</v>
      </c>
      <c r="C107" s="24">
        <f t="shared" si="22"/>
        <v>2344413.5900000003</v>
      </c>
      <c r="D107" s="24">
        <f t="shared" si="22"/>
        <v>2663289.13</v>
      </c>
      <c r="E107" s="24">
        <f t="shared" si="22"/>
        <v>1414164.25</v>
      </c>
      <c r="F107" s="24">
        <f t="shared" si="22"/>
        <v>1977523.7700000005</v>
      </c>
      <c r="G107" s="24">
        <f t="shared" si="22"/>
        <v>2861923.1900000004</v>
      </c>
      <c r="H107" s="24">
        <f t="shared" si="22"/>
        <v>1482963.8199999998</v>
      </c>
      <c r="I107" s="24">
        <f>+I108+I109</f>
        <v>515590.08999999997</v>
      </c>
      <c r="J107" s="24">
        <f>+J108+J109</f>
        <v>971269.35</v>
      </c>
      <c r="K107" s="46">
        <f>SUM(B107:J107)</f>
        <v>15749906.190000003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1502144.72</v>
      </c>
      <c r="C108" s="24">
        <f t="shared" si="23"/>
        <v>2320405.5000000005</v>
      </c>
      <c r="D108" s="24">
        <f t="shared" si="23"/>
        <v>2638077.6999999997</v>
      </c>
      <c r="E108" s="24">
        <f t="shared" si="23"/>
        <v>1391314.73</v>
      </c>
      <c r="F108" s="24">
        <f t="shared" si="23"/>
        <v>1963448.7800000005</v>
      </c>
      <c r="G108" s="24">
        <f t="shared" si="23"/>
        <v>2832371.2500000005</v>
      </c>
      <c r="H108" s="24">
        <f t="shared" si="23"/>
        <v>1462706.3299999998</v>
      </c>
      <c r="I108" s="24">
        <f t="shared" si="23"/>
        <v>515590.08999999997</v>
      </c>
      <c r="J108" s="24">
        <f t="shared" si="23"/>
        <v>957506.03</v>
      </c>
      <c r="K108" s="46">
        <f>SUM(B108:J108)</f>
        <v>15583565.13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25211.43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20257.49</v>
      </c>
      <c r="I109" s="19">
        <f t="shared" si="24"/>
        <v>0</v>
      </c>
      <c r="J109" s="24">
        <f t="shared" si="24"/>
        <v>13763.32</v>
      </c>
      <c r="K109" s="46">
        <f>SUM(B109:J109)</f>
        <v>166341.06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15749906.219999999</v>
      </c>
      <c r="L115" s="52"/>
    </row>
    <row r="116" spans="1:11" ht="18.75" customHeight="1">
      <c r="A116" s="26" t="s">
        <v>70</v>
      </c>
      <c r="B116" s="27">
        <v>200171.97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200171.97</v>
      </c>
    </row>
    <row r="117" spans="1:11" ht="18.75" customHeight="1">
      <c r="A117" s="26" t="s">
        <v>71</v>
      </c>
      <c r="B117" s="27">
        <v>1318597.03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1318597.03</v>
      </c>
    </row>
    <row r="118" spans="1:11" ht="18.75" customHeight="1">
      <c r="A118" s="26" t="s">
        <v>72</v>
      </c>
      <c r="B118" s="38">
        <v>0</v>
      </c>
      <c r="C118" s="27">
        <f>+C107</f>
        <v>2344413.5900000003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2344413.5900000003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2478623.24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2478623.24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184665.89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184665.89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1400022.61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1400022.61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14141.65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14141.65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419773.24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419773.24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694030.26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694030.26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95857.01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95857.01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767863.27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767863.27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844334.81</v>
      </c>
      <c r="H127" s="38">
        <v>0</v>
      </c>
      <c r="I127" s="38">
        <v>0</v>
      </c>
      <c r="J127" s="38">
        <v>0</v>
      </c>
      <c r="K127" s="39">
        <f t="shared" si="25"/>
        <v>844334.81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67044.63</v>
      </c>
      <c r="H128" s="38">
        <v>0</v>
      </c>
      <c r="I128" s="38">
        <v>0</v>
      </c>
      <c r="J128" s="38">
        <v>0</v>
      </c>
      <c r="K128" s="39">
        <f t="shared" si="25"/>
        <v>67044.63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385025.54</v>
      </c>
      <c r="H129" s="38">
        <v>0</v>
      </c>
      <c r="I129" s="38">
        <v>0</v>
      </c>
      <c r="J129" s="38">
        <v>0</v>
      </c>
      <c r="K129" s="39">
        <f t="shared" si="25"/>
        <v>385025.54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406226.04</v>
      </c>
      <c r="H130" s="38">
        <v>0</v>
      </c>
      <c r="I130" s="38">
        <v>0</v>
      </c>
      <c r="J130" s="38">
        <v>0</v>
      </c>
      <c r="K130" s="39">
        <f t="shared" si="25"/>
        <v>406226.04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1159292.18</v>
      </c>
      <c r="H131" s="38">
        <v>0</v>
      </c>
      <c r="I131" s="38">
        <v>0</v>
      </c>
      <c r="J131" s="38">
        <v>0</v>
      </c>
      <c r="K131" s="39">
        <f t="shared" si="25"/>
        <v>1159292.18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537886.35</v>
      </c>
      <c r="I132" s="38">
        <v>0</v>
      </c>
      <c r="J132" s="38">
        <v>0</v>
      </c>
      <c r="K132" s="39">
        <f t="shared" si="25"/>
        <v>537886.35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945077.47</v>
      </c>
      <c r="I133" s="38">
        <v>0</v>
      </c>
      <c r="J133" s="38">
        <v>0</v>
      </c>
      <c r="K133" s="39">
        <f t="shared" si="25"/>
        <v>945077.47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515590.09</v>
      </c>
      <c r="J134" s="38"/>
      <c r="K134" s="39">
        <f t="shared" si="25"/>
        <v>515590.09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971269.35</v>
      </c>
      <c r="K135" s="42">
        <f t="shared" si="25"/>
        <v>971269.35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2018-05-10T21:47:27Z</dcterms:modified>
  <cp:category/>
  <cp:version/>
  <cp:contentType/>
  <cp:contentStatus/>
</cp:coreProperties>
</file>