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<sst xmlns="http://schemas.openxmlformats.org/spreadsheetml/2006/main" count="139" uniqueCount="139">
  <si>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</si>
  <si>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</si>
  <si>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</si>
  <si>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</si>
  <si>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</si>
  <si>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</si>
  <si>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</si>
  <si>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</si>
  <si>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</si>
  <si>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</si>
  <si>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</si>
  <si>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</si>
  <si>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</si>
  <si>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</si>
  <si>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</si>
  <si>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</si>
  <si>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</si>
  <si>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</si>
  <si>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</si>
  <si>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</si>
  <si>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</si>
  <si>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</si>
  <si>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</si>
  <si>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</si>
  <si>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</si>
  <si>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</si>
  <si>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</si>
  <si>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</si>
  <si>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</si>
  <si>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</si>
  <si>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</si>
  <si>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</si>
  <si>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</si>
  <si>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</si>
  <si>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</si>
  <si>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</si>
  <si>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</si>
  <si>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</si>
  <si>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</si>
  <si>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</si>
  <si>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</si>
  <si>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</si>
  <si>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</si>
  <si>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</si>
  <si>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</si>
  <si>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</si>
  <si>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</si>
  <si>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</si>
  <si>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</si>
  <si>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</si>
  <si>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</si>
  <si>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</si>
  <si>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</si>
  <si>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</si>
  <si>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</si>
  <si>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</si>
  <si>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</si>
  <si>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</si>
  <si>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</si>
  <si>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</si>
  <si>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</si>
  <si>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</si>
  <si>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</si>
  <si>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</si>
  <si>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</si>
  <si>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</si>
  <si>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</si>
  <si>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</si>
  <si>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</si>
  <si>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</si>
  <si>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</si>
  <si>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</si>
  <si>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</si>
  <si>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</si>
  <si>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</si>
  <si>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</si>
  <si>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</si>
  <si>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</si>
  <si>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</si>
  <si>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</si>
  <si>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</si>
  <si>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</si>
  <si>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</si>
  <si>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</si>
  <si>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</si>
  <si>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</si>
  <si>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</si>
  <si>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</si>
  <si>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</si>
  <si>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</si>
  <si>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</si>
  <si>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</si>
  <si>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</si>
  <si>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</si>
  <si>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</si>
  <si>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</si>
  <si>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</si>
  <si>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</si>
  <si>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</si>
  <si>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</si>
  <si>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</si>
  <si>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</si>
  <si>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</si>
  <si>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</si>
  <si>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</si>
  <si>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</si>
  <si>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</si>
  <si>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</si>
  <si>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</si>
  <si>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</si>
  <si>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</si>
  <si>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</si>
  <si>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</si>
  <si>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</si>
  <si>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</si>
  <si>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</si>
  <si>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</si>
  <si>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</si>
  <si>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</si>
  <si>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</si>
  <si>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</si>
  <si>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</si>
  <si>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</si>
  <si>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</si>
  <si>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</si>
  <si>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</si>
  <si>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</si>
  <si>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</si>
  <si>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</si>
  <si>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</si>
  <si>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</si>
  <si>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</si>
  <si>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</si>
  <si>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</si>
  <si>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</si>
  <si>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</si>
  <si>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</si>
  <si>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</si>
  <si>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02/05/18 - VENCIMENTO 09/05/18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</si>
</sst>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595212</v>
      </c>
      <c r="C7" s="9">
        <f t="shared" si="0"/>
        <v>793041</v>
      </c>
      <c r="D7" s="9">
        <f t="shared" si="0"/>
        <v>784913</v>
      </c>
      <c r="E7" s="9">
        <f t="shared" si="0"/>
        <v>534530</v>
      </c>
      <c r="F7" s="9">
        <f t="shared" si="0"/>
        <v>729345</v>
      </c>
      <c r="G7" s="9">
        <f t="shared" si="0"/>
        <v>1225707</v>
      </c>
      <c r="H7" s="9">
        <f t="shared" si="0"/>
        <v>550720</v>
      </c>
      <c r="I7" s="9">
        <f t="shared" si="0"/>
        <v>124334</v>
      </c>
      <c r="J7" s="9">
        <f t="shared" si="0"/>
        <v>329411</v>
      </c>
      <c r="K7" s="9">
        <f t="shared" si="0"/>
        <v>5667213</v>
      </c>
      <c r="L7" s="50"/>
    </row>
    <row r="8" spans="1:11" ht="17.25" customHeight="1">
      <c r="A8" s="10" t="s">
        <v>96</v>
      </c>
      <c r="B8" s="11">
        <f>B9+B12+B16</f>
        <v>283767</v>
      </c>
      <c r="C8" s="11">
        <f aca="true" t="shared" si="1" ref="C8:J8">C9+C12+C16</f>
        <v>389329</v>
      </c>
      <c r="D8" s="11">
        <f t="shared" si="1"/>
        <v>356976</v>
      </c>
      <c r="E8" s="11">
        <f t="shared" si="1"/>
        <v>264335</v>
      </c>
      <c r="F8" s="11">
        <f t="shared" si="1"/>
        <v>342782</v>
      </c>
      <c r="G8" s="11">
        <f t="shared" si="1"/>
        <v>580660</v>
      </c>
      <c r="H8" s="11">
        <f t="shared" si="1"/>
        <v>288106</v>
      </c>
      <c r="I8" s="11">
        <f t="shared" si="1"/>
        <v>54972</v>
      </c>
      <c r="J8" s="11">
        <f t="shared" si="1"/>
        <v>148568</v>
      </c>
      <c r="K8" s="11">
        <f>SUM(B8:J8)</f>
        <v>2709495</v>
      </c>
    </row>
    <row r="9" spans="1:11" ht="17.25" customHeight="1">
      <c r="A9" s="15" t="s">
        <v>16</v>
      </c>
      <c r="B9" s="13">
        <f>+B10+B11</f>
        <v>37867</v>
      </c>
      <c r="C9" s="13">
        <f aca="true" t="shared" si="2" ref="C9:J9">+C10+C11</f>
        <v>55366</v>
      </c>
      <c r="D9" s="13">
        <f t="shared" si="2"/>
        <v>44674</v>
      </c>
      <c r="E9" s="13">
        <f t="shared" si="2"/>
        <v>35226</v>
      </c>
      <c r="F9" s="13">
        <f t="shared" si="2"/>
        <v>40559</v>
      </c>
      <c r="G9" s="13">
        <f t="shared" si="2"/>
        <v>53810</v>
      </c>
      <c r="H9" s="13">
        <f t="shared" si="2"/>
        <v>46737</v>
      </c>
      <c r="I9" s="13">
        <f t="shared" si="2"/>
        <v>8398</v>
      </c>
      <c r="J9" s="13">
        <f t="shared" si="2"/>
        <v>17415</v>
      </c>
      <c r="K9" s="11">
        <f>SUM(B9:J9)</f>
        <v>340052</v>
      </c>
    </row>
    <row r="10" spans="1:11" ht="17.25" customHeight="1">
      <c r="A10" s="29" t="s">
        <v>17</v>
      </c>
      <c r="B10" s="13">
        <v>37867</v>
      </c>
      <c r="C10" s="13">
        <v>55366</v>
      </c>
      <c r="D10" s="13">
        <v>44674</v>
      </c>
      <c r="E10" s="13">
        <v>35226</v>
      </c>
      <c r="F10" s="13">
        <v>40559</v>
      </c>
      <c r="G10" s="13">
        <v>53810</v>
      </c>
      <c r="H10" s="13">
        <v>46737</v>
      </c>
      <c r="I10" s="13">
        <v>8398</v>
      </c>
      <c r="J10" s="13">
        <v>17415</v>
      </c>
      <c r="K10" s="11">
        <f>SUM(B10:J10)</f>
        <v>340052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232845</v>
      </c>
      <c r="C12" s="17">
        <f t="shared" si="3"/>
        <v>315364</v>
      </c>
      <c r="D12" s="17">
        <f t="shared" si="3"/>
        <v>295700</v>
      </c>
      <c r="E12" s="17">
        <f t="shared" si="3"/>
        <v>217141</v>
      </c>
      <c r="F12" s="17">
        <f t="shared" si="3"/>
        <v>283305</v>
      </c>
      <c r="G12" s="17">
        <f t="shared" si="3"/>
        <v>493839</v>
      </c>
      <c r="H12" s="17">
        <f t="shared" si="3"/>
        <v>228148</v>
      </c>
      <c r="I12" s="17">
        <f t="shared" si="3"/>
        <v>43672</v>
      </c>
      <c r="J12" s="17">
        <f t="shared" si="3"/>
        <v>124105</v>
      </c>
      <c r="K12" s="11">
        <f aca="true" t="shared" si="4" ref="K12:K27">SUM(B12:J12)</f>
        <v>2234119</v>
      </c>
    </row>
    <row r="13" spans="1:13" ht="17.25" customHeight="1">
      <c r="A13" s="14" t="s">
        <v>19</v>
      </c>
      <c r="B13" s="13">
        <v>109483</v>
      </c>
      <c r="C13" s="13">
        <v>156046</v>
      </c>
      <c r="D13" s="13">
        <v>153342</v>
      </c>
      <c r="E13" s="13">
        <v>107448</v>
      </c>
      <c r="F13" s="13">
        <v>139234</v>
      </c>
      <c r="G13" s="13">
        <v>229322</v>
      </c>
      <c r="H13" s="13">
        <v>101890</v>
      </c>
      <c r="I13" s="13">
        <v>23608</v>
      </c>
      <c r="J13" s="13">
        <v>63724</v>
      </c>
      <c r="K13" s="11">
        <f t="shared" si="4"/>
        <v>1084097</v>
      </c>
      <c r="L13" s="50"/>
      <c r="M13" s="51"/>
    </row>
    <row r="14" spans="1:12" ht="17.25" customHeight="1">
      <c r="A14" s="14" t="s">
        <v>20</v>
      </c>
      <c r="B14" s="13">
        <v>111969</v>
      </c>
      <c r="C14" s="13">
        <v>140767</v>
      </c>
      <c r="D14" s="13">
        <v>130308</v>
      </c>
      <c r="E14" s="13">
        <v>98600</v>
      </c>
      <c r="F14" s="13">
        <v>131843</v>
      </c>
      <c r="G14" s="13">
        <v>245716</v>
      </c>
      <c r="H14" s="13">
        <v>107884</v>
      </c>
      <c r="I14" s="13">
        <v>17126</v>
      </c>
      <c r="J14" s="13">
        <v>56302</v>
      </c>
      <c r="K14" s="11">
        <f t="shared" si="4"/>
        <v>1040515</v>
      </c>
      <c r="L14" s="50"/>
    </row>
    <row r="15" spans="1:11" ht="17.25" customHeight="1">
      <c r="A15" s="14" t="s">
        <v>21</v>
      </c>
      <c r="B15" s="13">
        <v>11393</v>
      </c>
      <c r="C15" s="13">
        <v>18551</v>
      </c>
      <c r="D15" s="13">
        <v>12050</v>
      </c>
      <c r="E15" s="13">
        <v>11093</v>
      </c>
      <c r="F15" s="13">
        <v>12228</v>
      </c>
      <c r="G15" s="13">
        <v>18801</v>
      </c>
      <c r="H15" s="13">
        <v>18374</v>
      </c>
      <c r="I15" s="13">
        <v>2938</v>
      </c>
      <c r="J15" s="13">
        <v>4079</v>
      </c>
      <c r="K15" s="11">
        <f t="shared" si="4"/>
        <v>109507</v>
      </c>
    </row>
    <row r="16" spans="1:11" ht="17.25" customHeight="1">
      <c r="A16" s="15" t="s">
        <v>92</v>
      </c>
      <c r="B16" s="13">
        <f>B17+B18+B19</f>
        <v>13055</v>
      </c>
      <c r="C16" s="13">
        <f aca="true" t="shared" si="5" ref="C16:J16">C17+C18+C19</f>
        <v>18599</v>
      </c>
      <c r="D16" s="13">
        <f t="shared" si="5"/>
        <v>16602</v>
      </c>
      <c r="E16" s="13">
        <f t="shared" si="5"/>
        <v>11968</v>
      </c>
      <c r="F16" s="13">
        <f t="shared" si="5"/>
        <v>18918</v>
      </c>
      <c r="G16" s="13">
        <f t="shared" si="5"/>
        <v>33011</v>
      </c>
      <c r="H16" s="13">
        <f t="shared" si="5"/>
        <v>13221</v>
      </c>
      <c r="I16" s="13">
        <f t="shared" si="5"/>
        <v>2902</v>
      </c>
      <c r="J16" s="13">
        <f t="shared" si="5"/>
        <v>7048</v>
      </c>
      <c r="K16" s="11">
        <f t="shared" si="4"/>
        <v>135324</v>
      </c>
    </row>
    <row r="17" spans="1:11" ht="17.25" customHeight="1">
      <c r="A17" s="14" t="s">
        <v>93</v>
      </c>
      <c r="B17" s="13">
        <v>12892</v>
      </c>
      <c r="C17" s="13">
        <v>18416</v>
      </c>
      <c r="D17" s="13">
        <v>16408</v>
      </c>
      <c r="E17" s="13">
        <v>11833</v>
      </c>
      <c r="F17" s="13">
        <v>18693</v>
      </c>
      <c r="G17" s="13">
        <v>32622</v>
      </c>
      <c r="H17" s="13">
        <v>13078</v>
      </c>
      <c r="I17" s="13">
        <v>2873</v>
      </c>
      <c r="J17" s="13">
        <v>6977</v>
      </c>
      <c r="K17" s="11">
        <f t="shared" si="4"/>
        <v>133792</v>
      </c>
    </row>
    <row r="18" spans="1:11" ht="17.25" customHeight="1">
      <c r="A18" s="14" t="s">
        <v>94</v>
      </c>
      <c r="B18" s="13">
        <v>139</v>
      </c>
      <c r="C18" s="13">
        <v>150</v>
      </c>
      <c r="D18" s="13">
        <v>172</v>
      </c>
      <c r="E18" s="13">
        <v>114</v>
      </c>
      <c r="F18" s="13">
        <v>194</v>
      </c>
      <c r="G18" s="13">
        <v>348</v>
      </c>
      <c r="H18" s="13">
        <v>124</v>
      </c>
      <c r="I18" s="13">
        <v>26</v>
      </c>
      <c r="J18" s="13">
        <v>66</v>
      </c>
      <c r="K18" s="11">
        <f t="shared" si="4"/>
        <v>1333</v>
      </c>
    </row>
    <row r="19" spans="1:11" ht="17.25" customHeight="1">
      <c r="A19" s="14" t="s">
        <v>95</v>
      </c>
      <c r="B19" s="13">
        <v>24</v>
      </c>
      <c r="C19" s="13">
        <v>33</v>
      </c>
      <c r="D19" s="13">
        <v>22</v>
      </c>
      <c r="E19" s="13">
        <v>21</v>
      </c>
      <c r="F19" s="13">
        <v>31</v>
      </c>
      <c r="G19" s="13">
        <v>41</v>
      </c>
      <c r="H19" s="13">
        <v>19</v>
      </c>
      <c r="I19" s="13">
        <v>3</v>
      </c>
      <c r="J19" s="13">
        <v>5</v>
      </c>
      <c r="K19" s="11">
        <f t="shared" si="4"/>
        <v>199</v>
      </c>
    </row>
    <row r="20" spans="1:11" ht="17.25" customHeight="1">
      <c r="A20" s="16" t="s">
        <v>22</v>
      </c>
      <c r="B20" s="11">
        <f>+B21+B22+B23</f>
        <v>166651</v>
      </c>
      <c r="C20" s="11">
        <f aca="true" t="shared" si="6" ref="C20:J20">+C21+C22+C23</f>
        <v>194510</v>
      </c>
      <c r="D20" s="11">
        <f t="shared" si="6"/>
        <v>210597</v>
      </c>
      <c r="E20" s="11">
        <f t="shared" si="6"/>
        <v>136537</v>
      </c>
      <c r="F20" s="11">
        <f t="shared" si="6"/>
        <v>215960</v>
      </c>
      <c r="G20" s="11">
        <f t="shared" si="6"/>
        <v>404623</v>
      </c>
      <c r="H20" s="11">
        <f t="shared" si="6"/>
        <v>139317</v>
      </c>
      <c r="I20" s="11">
        <f t="shared" si="6"/>
        <v>34403</v>
      </c>
      <c r="J20" s="11">
        <f t="shared" si="6"/>
        <v>84791</v>
      </c>
      <c r="K20" s="11">
        <f t="shared" si="4"/>
        <v>1587389</v>
      </c>
    </row>
    <row r="21" spans="1:12" ht="17.25" customHeight="1">
      <c r="A21" s="12" t="s">
        <v>23</v>
      </c>
      <c r="B21" s="13">
        <v>87185</v>
      </c>
      <c r="C21" s="13">
        <v>111178</v>
      </c>
      <c r="D21" s="13">
        <v>123372</v>
      </c>
      <c r="E21" s="13">
        <v>77277</v>
      </c>
      <c r="F21" s="13">
        <v>120073</v>
      </c>
      <c r="G21" s="13">
        <v>209202</v>
      </c>
      <c r="H21" s="13">
        <v>76183</v>
      </c>
      <c r="I21" s="13">
        <v>21053</v>
      </c>
      <c r="J21" s="13">
        <v>48380</v>
      </c>
      <c r="K21" s="11">
        <f t="shared" si="4"/>
        <v>873903</v>
      </c>
      <c r="L21" s="50"/>
    </row>
    <row r="22" spans="1:12" ht="17.25" customHeight="1">
      <c r="A22" s="12" t="s">
        <v>24</v>
      </c>
      <c r="B22" s="13">
        <v>74750</v>
      </c>
      <c r="C22" s="13">
        <v>77169</v>
      </c>
      <c r="D22" s="13">
        <v>82227</v>
      </c>
      <c r="E22" s="13">
        <v>55636</v>
      </c>
      <c r="F22" s="13">
        <v>90664</v>
      </c>
      <c r="G22" s="13">
        <v>186894</v>
      </c>
      <c r="H22" s="13">
        <v>57185</v>
      </c>
      <c r="I22" s="13">
        <v>12233</v>
      </c>
      <c r="J22" s="13">
        <v>34674</v>
      </c>
      <c r="K22" s="11">
        <f t="shared" si="4"/>
        <v>671432</v>
      </c>
      <c r="L22" s="50"/>
    </row>
    <row r="23" spans="1:11" ht="17.25" customHeight="1">
      <c r="A23" s="12" t="s">
        <v>25</v>
      </c>
      <c r="B23" s="13">
        <v>4716</v>
      </c>
      <c r="C23" s="13">
        <v>6163</v>
      </c>
      <c r="D23" s="13">
        <v>4998</v>
      </c>
      <c r="E23" s="13">
        <v>3624</v>
      </c>
      <c r="F23" s="13">
        <v>5223</v>
      </c>
      <c r="G23" s="13">
        <v>8527</v>
      </c>
      <c r="H23" s="13">
        <v>5949</v>
      </c>
      <c r="I23" s="13">
        <v>1117</v>
      </c>
      <c r="J23" s="13">
        <v>1737</v>
      </c>
      <c r="K23" s="11">
        <f t="shared" si="4"/>
        <v>42054</v>
      </c>
    </row>
    <row r="24" spans="1:11" ht="17.25" customHeight="1">
      <c r="A24" s="16" t="s">
        <v>26</v>
      </c>
      <c r="B24" s="13">
        <f>+B25+B26</f>
        <v>144794</v>
      </c>
      <c r="C24" s="13">
        <f aca="true" t="shared" si="7" ref="C24:J24">+C25+C26</f>
        <v>209202</v>
      </c>
      <c r="D24" s="13">
        <f t="shared" si="7"/>
        <v>217340</v>
      </c>
      <c r="E24" s="13">
        <f t="shared" si="7"/>
        <v>133658</v>
      </c>
      <c r="F24" s="13">
        <f t="shared" si="7"/>
        <v>170603</v>
      </c>
      <c r="G24" s="13">
        <f t="shared" si="7"/>
        <v>240424</v>
      </c>
      <c r="H24" s="13">
        <f t="shared" si="7"/>
        <v>115859</v>
      </c>
      <c r="I24" s="13">
        <f t="shared" si="7"/>
        <v>34959</v>
      </c>
      <c r="J24" s="13">
        <f t="shared" si="7"/>
        <v>96052</v>
      </c>
      <c r="K24" s="11">
        <f t="shared" si="4"/>
        <v>1362891</v>
      </c>
    </row>
    <row r="25" spans="1:12" ht="17.25" customHeight="1">
      <c r="A25" s="12" t="s">
        <v>114</v>
      </c>
      <c r="B25" s="13">
        <v>72574</v>
      </c>
      <c r="C25" s="13">
        <v>114070</v>
      </c>
      <c r="D25" s="13">
        <v>124594</v>
      </c>
      <c r="E25" s="13">
        <v>78118</v>
      </c>
      <c r="F25" s="13">
        <v>91806</v>
      </c>
      <c r="G25" s="13">
        <v>124805</v>
      </c>
      <c r="H25" s="13">
        <v>61677</v>
      </c>
      <c r="I25" s="13">
        <v>22413</v>
      </c>
      <c r="J25" s="13">
        <v>52993</v>
      </c>
      <c r="K25" s="11">
        <f t="shared" si="4"/>
        <v>743050</v>
      </c>
      <c r="L25" s="50"/>
    </row>
    <row r="26" spans="1:12" ht="17.25" customHeight="1">
      <c r="A26" s="12" t="s">
        <v>115</v>
      </c>
      <c r="B26" s="13">
        <v>72220</v>
      </c>
      <c r="C26" s="13">
        <v>95132</v>
      </c>
      <c r="D26" s="13">
        <v>92746</v>
      </c>
      <c r="E26" s="13">
        <v>55540</v>
      </c>
      <c r="F26" s="13">
        <v>78797</v>
      </c>
      <c r="G26" s="13">
        <v>115619</v>
      </c>
      <c r="H26" s="13">
        <v>54182</v>
      </c>
      <c r="I26" s="13">
        <v>12546</v>
      </c>
      <c r="J26" s="13">
        <v>43059</v>
      </c>
      <c r="K26" s="11">
        <f t="shared" si="4"/>
        <v>619841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7438</v>
      </c>
      <c r="I27" s="11">
        <v>0</v>
      </c>
      <c r="J27" s="11">
        <v>0</v>
      </c>
      <c r="K27" s="11">
        <f t="shared" si="4"/>
        <v>7438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10472.71</v>
      </c>
      <c r="I35" s="19">
        <v>0</v>
      </c>
      <c r="J35" s="19">
        <v>0</v>
      </c>
      <c r="K35" s="23">
        <f>SUM(B35:J35)</f>
        <v>10472.71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1720224.78</v>
      </c>
      <c r="C47" s="22">
        <f aca="true" t="shared" si="12" ref="C47:H47">+C48+C57</f>
        <v>2563545.32</v>
      </c>
      <c r="D47" s="22">
        <f t="shared" si="12"/>
        <v>2855321.7</v>
      </c>
      <c r="E47" s="22">
        <f t="shared" si="12"/>
        <v>1661539.54</v>
      </c>
      <c r="F47" s="22">
        <f t="shared" si="12"/>
        <v>2227448.5000000005</v>
      </c>
      <c r="G47" s="22">
        <f t="shared" si="12"/>
        <v>3168295.6900000004</v>
      </c>
      <c r="H47" s="22">
        <f t="shared" si="12"/>
        <v>1647669.3399999999</v>
      </c>
      <c r="I47" s="22">
        <f>+I48+I57</f>
        <v>604508.36</v>
      </c>
      <c r="J47" s="22">
        <f>+J48+J57</f>
        <v>1032476.82</v>
      </c>
      <c r="K47" s="22">
        <f>SUM(B47:J47)</f>
        <v>17481030.05</v>
      </c>
    </row>
    <row r="48" spans="1:11" ht="17.25" customHeight="1">
      <c r="A48" s="16" t="s">
        <v>107</v>
      </c>
      <c r="B48" s="23">
        <f>SUM(B49:B56)</f>
        <v>1703600.5</v>
      </c>
      <c r="C48" s="23">
        <f aca="true" t="shared" si="13" ref="C48:J48">SUM(C49:C56)</f>
        <v>2539537.23</v>
      </c>
      <c r="D48" s="23">
        <f t="shared" si="13"/>
        <v>2830110.27</v>
      </c>
      <c r="E48" s="23">
        <f t="shared" si="13"/>
        <v>1638690.02</v>
      </c>
      <c r="F48" s="23">
        <f t="shared" si="13"/>
        <v>2213373.5100000002</v>
      </c>
      <c r="G48" s="23">
        <f t="shared" si="13"/>
        <v>3138743.7500000005</v>
      </c>
      <c r="H48" s="23">
        <f t="shared" si="13"/>
        <v>1627411.8499999999</v>
      </c>
      <c r="I48" s="23">
        <f t="shared" si="13"/>
        <v>604508.36</v>
      </c>
      <c r="J48" s="23">
        <f t="shared" si="13"/>
        <v>1018713.5</v>
      </c>
      <c r="K48" s="23">
        <f aca="true" t="shared" si="14" ref="K48:K57">SUM(B48:J48)</f>
        <v>17314688.99</v>
      </c>
    </row>
    <row r="49" spans="1:11" ht="17.25" customHeight="1">
      <c r="A49" s="34" t="s">
        <v>43</v>
      </c>
      <c r="B49" s="23">
        <f aca="true" t="shared" si="15" ref="B49:H49">ROUND(B30*B7,2)</f>
        <v>1702365.84</v>
      </c>
      <c r="C49" s="23">
        <f t="shared" si="15"/>
        <v>2532021.3</v>
      </c>
      <c r="D49" s="23">
        <f t="shared" si="15"/>
        <v>2827649.08</v>
      </c>
      <c r="E49" s="23">
        <f t="shared" si="15"/>
        <v>1637693.01</v>
      </c>
      <c r="F49" s="23">
        <f t="shared" si="15"/>
        <v>2211519.91</v>
      </c>
      <c r="G49" s="23">
        <f t="shared" si="15"/>
        <v>3136093.93</v>
      </c>
      <c r="H49" s="23">
        <f t="shared" si="15"/>
        <v>1615757.41</v>
      </c>
      <c r="I49" s="23">
        <f>ROUND(I30*I7,2)</f>
        <v>603442.64</v>
      </c>
      <c r="J49" s="23">
        <f>ROUND(J30*J7,2)</f>
        <v>1016496.46</v>
      </c>
      <c r="K49" s="23">
        <f t="shared" si="14"/>
        <v>17283039.580000002</v>
      </c>
    </row>
    <row r="50" spans="1:11" ht="17.25" customHeight="1">
      <c r="A50" s="34" t="s">
        <v>44</v>
      </c>
      <c r="B50" s="19">
        <v>0</v>
      </c>
      <c r="C50" s="23">
        <f>ROUND(C31*C7,2)</f>
        <v>5628.11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5628.11</v>
      </c>
    </row>
    <row r="51" spans="1:11" ht="17.25" customHeight="1">
      <c r="A51" s="64" t="s">
        <v>103</v>
      </c>
      <c r="B51" s="65">
        <f aca="true" t="shared" si="16" ref="B51:H51">ROUND(B32*B7,2)</f>
        <v>-2857.02</v>
      </c>
      <c r="C51" s="65">
        <f t="shared" si="16"/>
        <v>-3885.9</v>
      </c>
      <c r="D51" s="65">
        <f t="shared" si="16"/>
        <v>-3924.57</v>
      </c>
      <c r="E51" s="65">
        <f t="shared" si="16"/>
        <v>-2448.39</v>
      </c>
      <c r="F51" s="65">
        <f t="shared" si="16"/>
        <v>-3427.92</v>
      </c>
      <c r="G51" s="65">
        <f t="shared" si="16"/>
        <v>-4780.26</v>
      </c>
      <c r="H51" s="65">
        <f t="shared" si="16"/>
        <v>-2533.31</v>
      </c>
      <c r="I51" s="19">
        <v>0</v>
      </c>
      <c r="J51" s="19">
        <v>0</v>
      </c>
      <c r="K51" s="65">
        <f>SUM(B51:J51)</f>
        <v>-23857.37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10472.71</v>
      </c>
      <c r="I53" s="31">
        <f>+I35</f>
        <v>0</v>
      </c>
      <c r="J53" s="31">
        <f>+J35</f>
        <v>0</v>
      </c>
      <c r="K53" s="23">
        <f t="shared" si="14"/>
        <v>10472.71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25211.43</v>
      </c>
      <c r="E57" s="36">
        <v>22849.52</v>
      </c>
      <c r="F57" s="36">
        <v>14074.99</v>
      </c>
      <c r="G57" s="36">
        <v>29551.94</v>
      </c>
      <c r="H57" s="36">
        <v>20257.49</v>
      </c>
      <c r="I57" s="19">
        <v>0</v>
      </c>
      <c r="J57" s="36">
        <v>13763.32</v>
      </c>
      <c r="K57" s="36">
        <f t="shared" si="14"/>
        <v>166341.06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-241960.43</v>
      </c>
      <c r="C61" s="35">
        <f t="shared" si="17"/>
        <v>-249144.36000000002</v>
      </c>
      <c r="D61" s="35">
        <f t="shared" si="17"/>
        <v>-233205.31</v>
      </c>
      <c r="E61" s="35">
        <f t="shared" si="17"/>
        <v>-292864.45</v>
      </c>
      <c r="F61" s="35">
        <f t="shared" si="17"/>
        <v>-300876.28</v>
      </c>
      <c r="G61" s="35">
        <f t="shared" si="17"/>
        <v>-350696.31</v>
      </c>
      <c r="H61" s="35">
        <f t="shared" si="17"/>
        <v>-201267.05</v>
      </c>
      <c r="I61" s="35">
        <f t="shared" si="17"/>
        <v>-101018.62</v>
      </c>
      <c r="J61" s="35">
        <f t="shared" si="17"/>
        <v>-80037.62</v>
      </c>
      <c r="K61" s="35">
        <f>SUM(B61:J61)</f>
        <v>-2051070.4300000002</v>
      </c>
    </row>
    <row r="62" spans="1:11" ht="18.75" customHeight="1">
      <c r="A62" s="16" t="s">
        <v>74</v>
      </c>
      <c r="B62" s="35">
        <f aca="true" t="shared" si="18" ref="B62:J62">B63+B64+B65+B66+B67+B68</f>
        <v>-226449.47999999998</v>
      </c>
      <c r="C62" s="35">
        <f t="shared" si="18"/>
        <v>-227039.54</v>
      </c>
      <c r="D62" s="35">
        <f t="shared" si="18"/>
        <v>-212217.35</v>
      </c>
      <c r="E62" s="35">
        <f t="shared" si="18"/>
        <v>-277899.69</v>
      </c>
      <c r="F62" s="35">
        <f t="shared" si="18"/>
        <v>-279305.15</v>
      </c>
      <c r="G62" s="35">
        <f t="shared" si="18"/>
        <v>-317946.58</v>
      </c>
      <c r="H62" s="35">
        <f t="shared" si="18"/>
        <v>-186948</v>
      </c>
      <c r="I62" s="35">
        <f t="shared" si="18"/>
        <v>-33592</v>
      </c>
      <c r="J62" s="35">
        <f t="shared" si="18"/>
        <v>-69660</v>
      </c>
      <c r="K62" s="35">
        <f aca="true" t="shared" si="19" ref="K62:K91">SUM(B62:J62)</f>
        <v>-1831057.79</v>
      </c>
    </row>
    <row r="63" spans="1:11" ht="18.75" customHeight="1">
      <c r="A63" s="12" t="s">
        <v>75</v>
      </c>
      <c r="B63" s="35">
        <f>-ROUND(B9*$D$3,2)</f>
        <v>-151468</v>
      </c>
      <c r="C63" s="35">
        <f aca="true" t="shared" si="20" ref="C63:J63">-ROUND(C9*$D$3,2)</f>
        <v>-221464</v>
      </c>
      <c r="D63" s="35">
        <f t="shared" si="20"/>
        <v>-178696</v>
      </c>
      <c r="E63" s="35">
        <f t="shared" si="20"/>
        <v>-140904</v>
      </c>
      <c r="F63" s="35">
        <f t="shared" si="20"/>
        <v>-162236</v>
      </c>
      <c r="G63" s="35">
        <f t="shared" si="20"/>
        <v>-215240</v>
      </c>
      <c r="H63" s="35">
        <f t="shared" si="20"/>
        <v>-186948</v>
      </c>
      <c r="I63" s="35">
        <f t="shared" si="20"/>
        <v>-33592</v>
      </c>
      <c r="J63" s="35">
        <f t="shared" si="20"/>
        <v>-69660</v>
      </c>
      <c r="K63" s="35">
        <f t="shared" si="19"/>
        <v>-1360208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-988</v>
      </c>
      <c r="C65" s="35">
        <v>-128</v>
      </c>
      <c r="D65" s="35">
        <v>-288</v>
      </c>
      <c r="E65" s="35">
        <v>-684</v>
      </c>
      <c r="F65" s="35">
        <v>-604</v>
      </c>
      <c r="G65" s="35">
        <v>-340</v>
      </c>
      <c r="H65" s="19">
        <v>0</v>
      </c>
      <c r="I65" s="19">
        <v>0</v>
      </c>
      <c r="J65" s="19">
        <v>0</v>
      </c>
      <c r="K65" s="35">
        <f t="shared" si="19"/>
        <v>-3032</v>
      </c>
    </row>
    <row r="66" spans="1:11" ht="18.75" customHeight="1">
      <c r="A66" s="12" t="s">
        <v>104</v>
      </c>
      <c r="B66" s="35">
        <v>-4724</v>
      </c>
      <c r="C66" s="35">
        <v>-2044</v>
      </c>
      <c r="D66" s="35">
        <v>-1868</v>
      </c>
      <c r="E66" s="35">
        <v>-4028</v>
      </c>
      <c r="F66" s="35">
        <v>-1512</v>
      </c>
      <c r="G66" s="35">
        <v>-1140</v>
      </c>
      <c r="H66" s="19">
        <v>0</v>
      </c>
      <c r="I66" s="19">
        <v>0</v>
      </c>
      <c r="J66" s="19">
        <v>0</v>
      </c>
      <c r="K66" s="35">
        <f t="shared" si="19"/>
        <v>-15316</v>
      </c>
    </row>
    <row r="67" spans="1:11" ht="18.75" customHeight="1">
      <c r="A67" s="12" t="s">
        <v>52</v>
      </c>
      <c r="B67" s="35">
        <v>-69269.48</v>
      </c>
      <c r="C67" s="35">
        <v>-3403.54</v>
      </c>
      <c r="D67" s="35">
        <v>-31365.35</v>
      </c>
      <c r="E67" s="35">
        <v>-132283.69</v>
      </c>
      <c r="F67" s="35">
        <v>-114953.15</v>
      </c>
      <c r="G67" s="35">
        <v>-101226.58</v>
      </c>
      <c r="H67" s="19">
        <v>0</v>
      </c>
      <c r="I67" s="19">
        <v>0</v>
      </c>
      <c r="J67" s="19">
        <v>0</v>
      </c>
      <c r="K67" s="35">
        <f t="shared" si="19"/>
        <v>-452501.79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-20987.960000000003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-220012.63999999998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1478264.35</v>
      </c>
      <c r="C107" s="24">
        <f t="shared" si="22"/>
        <v>2314400.96</v>
      </c>
      <c r="D107" s="24">
        <f t="shared" si="22"/>
        <v>2622116.39</v>
      </c>
      <c r="E107" s="24">
        <f t="shared" si="22"/>
        <v>1368675.09</v>
      </c>
      <c r="F107" s="24">
        <f t="shared" si="22"/>
        <v>1926572.2200000004</v>
      </c>
      <c r="G107" s="24">
        <f t="shared" si="22"/>
        <v>2817599.3800000004</v>
      </c>
      <c r="H107" s="24">
        <f t="shared" si="22"/>
        <v>1446402.2899999998</v>
      </c>
      <c r="I107" s="24">
        <f>+I108+I109</f>
        <v>503489.74</v>
      </c>
      <c r="J107" s="24">
        <f>+J108+J109</f>
        <v>952439.2</v>
      </c>
      <c r="K107" s="46">
        <f>SUM(B107:J107)</f>
        <v>15429959.62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1461640.07</v>
      </c>
      <c r="C108" s="24">
        <f t="shared" si="23"/>
        <v>2290392.87</v>
      </c>
      <c r="D108" s="24">
        <f t="shared" si="23"/>
        <v>2596904.96</v>
      </c>
      <c r="E108" s="24">
        <f t="shared" si="23"/>
        <v>1345825.57</v>
      </c>
      <c r="F108" s="24">
        <f t="shared" si="23"/>
        <v>1912497.2300000004</v>
      </c>
      <c r="G108" s="24">
        <f t="shared" si="23"/>
        <v>2788047.4400000004</v>
      </c>
      <c r="H108" s="24">
        <f t="shared" si="23"/>
        <v>1426144.7999999998</v>
      </c>
      <c r="I108" s="24">
        <f t="shared" si="23"/>
        <v>503489.74</v>
      </c>
      <c r="J108" s="24">
        <f t="shared" si="23"/>
        <v>938675.88</v>
      </c>
      <c r="K108" s="46">
        <f>SUM(B108:J108)</f>
        <v>15263618.560000002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25211.43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20257.49</v>
      </c>
      <c r="I109" s="19">
        <f t="shared" si="24"/>
        <v>0</v>
      </c>
      <c r="J109" s="24">
        <f t="shared" si="24"/>
        <v>13763.32</v>
      </c>
      <c r="K109" s="46">
        <f>SUM(B109:J109)</f>
        <v>166341.06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2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  <c r="L114" s="84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15429959.64</v>
      </c>
      <c r="L115" s="52"/>
    </row>
    <row r="116" spans="1:11" ht="18.75" customHeight="1">
      <c r="A116" s="26" t="s">
        <v>70</v>
      </c>
      <c r="B116" s="27">
        <v>197038.07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197038.07</v>
      </c>
    </row>
    <row r="117" spans="1:11" ht="18.75" customHeight="1">
      <c r="A117" s="26" t="s">
        <v>71</v>
      </c>
      <c r="B117" s="27">
        <v>1281226.28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1281226.28</v>
      </c>
    </row>
    <row r="118" spans="1:11" ht="18.75" customHeight="1">
      <c r="A118" s="26" t="s">
        <v>72</v>
      </c>
      <c r="B118" s="38">
        <v>0</v>
      </c>
      <c r="C118" s="27">
        <f>+C107</f>
        <v>2314400.96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2314400.96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2440332.6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2440332.6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181783.8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181783.8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1354988.33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1354988.33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13686.76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13686.76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381806.48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381806.48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700547.74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700547.74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93945.34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93945.34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750272.66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750272.66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846243.86</v>
      </c>
      <c r="H127" s="38">
        <v>0</v>
      </c>
      <c r="I127" s="38">
        <v>0</v>
      </c>
      <c r="J127" s="38">
        <v>0</v>
      </c>
      <c r="K127" s="39">
        <f t="shared" si="25"/>
        <v>846243.86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66158.15</v>
      </c>
      <c r="H128" s="38">
        <v>0</v>
      </c>
      <c r="I128" s="38">
        <v>0</v>
      </c>
      <c r="J128" s="38">
        <v>0</v>
      </c>
      <c r="K128" s="39">
        <f t="shared" si="25"/>
        <v>66158.15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380579.16</v>
      </c>
      <c r="H129" s="38">
        <v>0</v>
      </c>
      <c r="I129" s="38">
        <v>0</v>
      </c>
      <c r="J129" s="38">
        <v>0</v>
      </c>
      <c r="K129" s="39">
        <f t="shared" si="25"/>
        <v>380579.16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398244.46</v>
      </c>
      <c r="H130" s="38">
        <v>0</v>
      </c>
      <c r="I130" s="38">
        <v>0</v>
      </c>
      <c r="J130" s="38">
        <v>0</v>
      </c>
      <c r="K130" s="39">
        <f t="shared" si="25"/>
        <v>398244.46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1126373.76</v>
      </c>
      <c r="H131" s="38">
        <v>0</v>
      </c>
      <c r="I131" s="38">
        <v>0</v>
      </c>
      <c r="J131" s="38">
        <v>0</v>
      </c>
      <c r="K131" s="39">
        <f t="shared" si="25"/>
        <v>1126373.76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518500.38</v>
      </c>
      <c r="I132" s="38">
        <v>0</v>
      </c>
      <c r="J132" s="38">
        <v>0</v>
      </c>
      <c r="K132" s="39">
        <f t="shared" si="25"/>
        <v>518500.38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927901.91</v>
      </c>
      <c r="I133" s="38">
        <v>0</v>
      </c>
      <c r="J133" s="38">
        <v>0</v>
      </c>
      <c r="K133" s="39">
        <f t="shared" si="25"/>
        <v>927901.91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503489.74</v>
      </c>
      <c r="J134" s="38"/>
      <c r="K134" s="39">
        <f t="shared" si="25"/>
        <v>503489.74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952439.2</v>
      </c>
      <c r="K135" s="42">
        <f t="shared" si="25"/>
        <v>952439.2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2018-05-08T20:37:45Z</dcterms:modified>
  <cp:category/>
  <cp:version/>
  <cp:contentType/>
  <cp:contentStatus/>
</cp:coreProperties>
</file>