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<sst xmlns="http://schemas.openxmlformats.org/spreadsheetml/2006/main" count="113" uniqueCount="111">
  <si>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</si>
  <si>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</si>
  <si>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</si>
  <si>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</si>
  <si>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</si>
  <si>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</si>
  <si>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</si>
  <si>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</si>
  <si>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</si>
  <si>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</si>
  <si>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</si>
  <si>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</si>
  <si>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</si>
  <si>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</si>
  <si>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</si>
  <si>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</si>
  <si>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</si>
  <si>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</si>
  <si>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</si>
  <si>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</si>
  <si>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</si>
  <si>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</si>
  <si>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</si>
  <si>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</si>
  <si>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</si>
  <si>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</si>
  <si>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</si>
  <si>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</si>
  <si>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</si>
  <si>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</si>
  <si>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</si>
  <si>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</si>
  <si>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</si>
  <si>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</si>
  <si>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</si>
  <si>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</si>
  <si>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</si>
  <si>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</si>
  <si>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</si>
  <si>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</si>
  <si>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</si>
  <si>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</si>
  <si>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</si>
  <si>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</si>
  <si>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</si>
  <si>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</si>
  <si>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</si>
  <si>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</si>
  <si>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</si>
  <si>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</si>
  <si>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</si>
  <si>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</si>
  <si>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</si>
  <si>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</si>
  <si>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</si>
  <si>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</si>
  <si>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</si>
  <si>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</si>
  <si>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</si>
  <si>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</si>
  <si>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</si>
  <si>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</si>
  <si>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</si>
  <si>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</si>
  <si>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</si>
  <si>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</si>
  <si>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</si>
  <si>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</si>
  <si>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</si>
  <si>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</si>
  <si>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</si>
  <si>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</si>
  <si>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</si>
  <si>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</si>
  <si>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</si>
  <si>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</si>
  <si>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</si>
  <si>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</si>
  <si>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</si>
  <si>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</si>
  <si>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</si>
  <si>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</si>
  <si>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</si>
  <si>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</si>
  <si>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</si>
  <si>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</si>
  <si>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</si>
  <si>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</si>
  <si>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</si>
  <si>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</si>
  <si>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</si>
  <si>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</si>
  <si>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</si>
  <si>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</si>
  <si>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</si>
  <si>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</si>
  <si>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</si>
  <si>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</si>
  <si>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</si>
  <si>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</si>
  <si>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</si>
  <si>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</si>
  <si>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</si>
  <si>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</si>
  <si>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</si>
  <si>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</si>
  <si>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</si>
  <si>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</si>
  <si>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</si>
  <si>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31/07/18 - VENCIMENTO 07/08/18</t>
  </si>
  <si>
    <t/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</si>
</sst>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170" fontId="42" fillId="0" borderId="10" xfId="45" applyNumberFormat="1" applyFont="1" applyFill="1" applyBorder="1" applyAlignment="1" quotePrefix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448197</v>
      </c>
      <c r="C7" s="10">
        <f>C8+C20+C24</f>
        <v>321681</v>
      </c>
      <c r="D7" s="10">
        <f>D8+D20+D24</f>
        <v>350942</v>
      </c>
      <c r="E7" s="10">
        <f>E8+E20+E24</f>
        <v>56254</v>
      </c>
      <c r="F7" s="10">
        <f aca="true" t="shared" si="0" ref="F7:N7">F8+F20+F24</f>
        <v>298147</v>
      </c>
      <c r="G7" s="10">
        <f t="shared" si="0"/>
        <v>461308</v>
      </c>
      <c r="H7" s="10">
        <f>H8+H20+H24</f>
        <v>323620</v>
      </c>
      <c r="I7" s="10">
        <f>I8+I20+I24</f>
        <v>87390</v>
      </c>
      <c r="J7" s="10">
        <f>J8+J20+J24</f>
        <v>373673</v>
      </c>
      <c r="K7" s="10">
        <f>K8+K20+K24</f>
        <v>274265</v>
      </c>
      <c r="L7" s="10">
        <f>L8+L20+L24</f>
        <v>330235</v>
      </c>
      <c r="M7" s="10">
        <f t="shared" si="0"/>
        <v>137140</v>
      </c>
      <c r="N7" s="10">
        <f t="shared" si="0"/>
        <v>83795</v>
      </c>
      <c r="O7" s="10">
        <f>+O8+O20+O24</f>
        <v>3546647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217202</v>
      </c>
      <c r="C8" s="12">
        <f>+C9+C12+C16</f>
        <v>167192</v>
      </c>
      <c r="D8" s="12">
        <f>+D9+D12+D16</f>
        <v>196014</v>
      </c>
      <c r="E8" s="12">
        <f>+E9+E12+E16</f>
        <v>28201</v>
      </c>
      <c r="F8" s="12">
        <f aca="true" t="shared" si="1" ref="F8:N8">+F9+F12+F16</f>
        <v>156041</v>
      </c>
      <c r="G8" s="12">
        <f t="shared" si="1"/>
        <v>244651</v>
      </c>
      <c r="H8" s="12">
        <f>+H9+H12+H16</f>
        <v>163833</v>
      </c>
      <c r="I8" s="12">
        <f>+I9+I12+I16</f>
        <v>45417</v>
      </c>
      <c r="J8" s="12">
        <f>+J9+J12+J16</f>
        <v>197065</v>
      </c>
      <c r="K8" s="12">
        <f>+K9+K12+K16</f>
        <v>143122</v>
      </c>
      <c r="L8" s="12">
        <f>+L9+L12+L16</f>
        <v>160588</v>
      </c>
      <c r="M8" s="12">
        <f t="shared" si="1"/>
        <v>74544</v>
      </c>
      <c r="N8" s="12">
        <f t="shared" si="1"/>
        <v>47653</v>
      </c>
      <c r="O8" s="12">
        <f>SUM(B8:N8)</f>
        <v>1841523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20662</v>
      </c>
      <c r="C9" s="14">
        <v>20059</v>
      </c>
      <c r="D9" s="14">
        <v>14496</v>
      </c>
      <c r="E9" s="14">
        <v>2530</v>
      </c>
      <c r="F9" s="14">
        <v>12270</v>
      </c>
      <c r="G9" s="14">
        <v>22128</v>
      </c>
      <c r="H9" s="14">
        <v>20115</v>
      </c>
      <c r="I9" s="14">
        <v>5378</v>
      </c>
      <c r="J9" s="14">
        <v>12378</v>
      </c>
      <c r="K9" s="14">
        <v>16040</v>
      </c>
      <c r="L9" s="14">
        <v>12757</v>
      </c>
      <c r="M9" s="14">
        <v>8481</v>
      </c>
      <c r="N9" s="14">
        <v>5507</v>
      </c>
      <c r="O9" s="12">
        <f aca="true" t="shared" si="2" ref="O9:O19">SUM(B9:N9)</f>
        <v>172801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20662</v>
      </c>
      <c r="C10" s="14">
        <f>+C9-C11</f>
        <v>20059</v>
      </c>
      <c r="D10" s="14">
        <f>+D9-D11</f>
        <v>14496</v>
      </c>
      <c r="E10" s="14">
        <f>+E9-E11</f>
        <v>2530</v>
      </c>
      <c r="F10" s="14">
        <f aca="true" t="shared" si="3" ref="F10:N10">+F9-F11</f>
        <v>12270</v>
      </c>
      <c r="G10" s="14">
        <f t="shared" si="3"/>
        <v>22128</v>
      </c>
      <c r="H10" s="14">
        <f>+H9-H11</f>
        <v>20115</v>
      </c>
      <c r="I10" s="14">
        <f>+I9-I11</f>
        <v>5378</v>
      </c>
      <c r="J10" s="14">
        <f>+J9-J11</f>
        <v>12378</v>
      </c>
      <c r="K10" s="14">
        <f>+K9-K11</f>
        <v>16040</v>
      </c>
      <c r="L10" s="14">
        <f>+L9-L11</f>
        <v>12757</v>
      </c>
      <c r="M10" s="14">
        <f t="shared" si="3"/>
        <v>8481</v>
      </c>
      <c r="N10" s="14">
        <f t="shared" si="3"/>
        <v>5507</v>
      </c>
      <c r="O10" s="12">
        <f t="shared" si="2"/>
        <v>172801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187381</v>
      </c>
      <c r="C12" s="14">
        <f>C13+C14+C15</f>
        <v>140037</v>
      </c>
      <c r="D12" s="14">
        <f>D13+D14+D15</f>
        <v>174104</v>
      </c>
      <c r="E12" s="14">
        <f>E13+E14+E15</f>
        <v>24561</v>
      </c>
      <c r="F12" s="14">
        <f aca="true" t="shared" si="4" ref="F12:N12">F13+F14+F15</f>
        <v>136924</v>
      </c>
      <c r="G12" s="14">
        <f t="shared" si="4"/>
        <v>210992</v>
      </c>
      <c r="H12" s="14">
        <f>H13+H14+H15</f>
        <v>137107</v>
      </c>
      <c r="I12" s="14">
        <f>I13+I14+I15</f>
        <v>38136</v>
      </c>
      <c r="J12" s="14">
        <f>J13+J14+J15</f>
        <v>175799</v>
      </c>
      <c r="K12" s="14">
        <f>K13+K14+K15</f>
        <v>121031</v>
      </c>
      <c r="L12" s="14">
        <f>L13+L14+L15</f>
        <v>140139</v>
      </c>
      <c r="M12" s="14">
        <f t="shared" si="4"/>
        <v>63176</v>
      </c>
      <c r="N12" s="14">
        <f t="shared" si="4"/>
        <v>40513</v>
      </c>
      <c r="O12" s="12">
        <f t="shared" si="2"/>
        <v>1589900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93678</v>
      </c>
      <c r="C13" s="14">
        <v>71271</v>
      </c>
      <c r="D13" s="14">
        <v>84757</v>
      </c>
      <c r="E13" s="14">
        <v>12376</v>
      </c>
      <c r="F13" s="14">
        <v>67251</v>
      </c>
      <c r="G13" s="14">
        <v>105110</v>
      </c>
      <c r="H13" s="14">
        <v>70814</v>
      </c>
      <c r="I13" s="14">
        <v>19796</v>
      </c>
      <c r="J13" s="14">
        <v>89801</v>
      </c>
      <c r="K13" s="14">
        <v>60270</v>
      </c>
      <c r="L13" s="14">
        <v>69447</v>
      </c>
      <c r="M13" s="14">
        <v>30499</v>
      </c>
      <c r="N13" s="14">
        <v>18915</v>
      </c>
      <c r="O13" s="12">
        <f t="shared" si="2"/>
        <v>793985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91050</v>
      </c>
      <c r="C14" s="14">
        <v>65709</v>
      </c>
      <c r="D14" s="14">
        <v>87465</v>
      </c>
      <c r="E14" s="14">
        <v>11710</v>
      </c>
      <c r="F14" s="14">
        <v>67444</v>
      </c>
      <c r="G14" s="14">
        <v>101208</v>
      </c>
      <c r="H14" s="14">
        <v>63819</v>
      </c>
      <c r="I14" s="14">
        <v>17661</v>
      </c>
      <c r="J14" s="14">
        <v>84121</v>
      </c>
      <c r="K14" s="14">
        <v>58729</v>
      </c>
      <c r="L14" s="14">
        <v>68865</v>
      </c>
      <c r="M14" s="14">
        <v>31614</v>
      </c>
      <c r="N14" s="14">
        <v>21038</v>
      </c>
      <c r="O14" s="12">
        <f t="shared" si="2"/>
        <v>770433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2653</v>
      </c>
      <c r="C15" s="14">
        <v>3057</v>
      </c>
      <c r="D15" s="14">
        <v>1882</v>
      </c>
      <c r="E15" s="14">
        <v>475</v>
      </c>
      <c r="F15" s="14">
        <v>2229</v>
      </c>
      <c r="G15" s="14">
        <v>4674</v>
      </c>
      <c r="H15" s="14">
        <v>2474</v>
      </c>
      <c r="I15" s="14">
        <v>679</v>
      </c>
      <c r="J15" s="14">
        <v>1877</v>
      </c>
      <c r="K15" s="14">
        <v>2032</v>
      </c>
      <c r="L15" s="14">
        <v>1827</v>
      </c>
      <c r="M15" s="14">
        <v>1063</v>
      </c>
      <c r="N15" s="14">
        <v>560</v>
      </c>
      <c r="O15" s="12">
        <f t="shared" si="2"/>
        <v>25482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9159</v>
      </c>
      <c r="C16" s="14">
        <f>C17+C18+C19</f>
        <v>7096</v>
      </c>
      <c r="D16" s="14">
        <f>D17+D18+D19</f>
        <v>7414</v>
      </c>
      <c r="E16" s="14">
        <f>E17+E18+E19</f>
        <v>1110</v>
      </c>
      <c r="F16" s="14">
        <f aca="true" t="shared" si="5" ref="F16:N16">F17+F18+F19</f>
        <v>6847</v>
      </c>
      <c r="G16" s="14">
        <f t="shared" si="5"/>
        <v>11531</v>
      </c>
      <c r="H16" s="14">
        <f>H17+H18+H19</f>
        <v>6611</v>
      </c>
      <c r="I16" s="14">
        <f>I17+I18+I19</f>
        <v>1903</v>
      </c>
      <c r="J16" s="14">
        <f>J17+J18+J19</f>
        <v>8888</v>
      </c>
      <c r="K16" s="14">
        <f>K17+K18+K19</f>
        <v>6051</v>
      </c>
      <c r="L16" s="14">
        <f>L17+L18+L19</f>
        <v>7692</v>
      </c>
      <c r="M16" s="14">
        <f t="shared" si="5"/>
        <v>2887</v>
      </c>
      <c r="N16" s="14">
        <f t="shared" si="5"/>
        <v>1633</v>
      </c>
      <c r="O16" s="12">
        <f t="shared" si="2"/>
        <v>78822</v>
      </c>
    </row>
    <row r="17" spans="1:26" ht="18.75" customHeight="1">
      <c r="A17" s="15" t="s">
        <v>16</v>
      </c>
      <c r="B17" s="14">
        <v>9121</v>
      </c>
      <c r="C17" s="14">
        <v>7075</v>
      </c>
      <c r="D17" s="14">
        <v>7402</v>
      </c>
      <c r="E17" s="14">
        <v>1106</v>
      </c>
      <c r="F17" s="14">
        <v>6836</v>
      </c>
      <c r="G17" s="14">
        <v>11501</v>
      </c>
      <c r="H17" s="14">
        <v>6591</v>
      </c>
      <c r="I17" s="14">
        <v>1903</v>
      </c>
      <c r="J17" s="14">
        <v>8876</v>
      </c>
      <c r="K17" s="14">
        <v>6025</v>
      </c>
      <c r="L17" s="14">
        <v>7676</v>
      </c>
      <c r="M17" s="14">
        <v>2873</v>
      </c>
      <c r="N17" s="14">
        <v>1628</v>
      </c>
      <c r="O17" s="12">
        <f t="shared" si="2"/>
        <v>78613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18</v>
      </c>
      <c r="C18" s="14">
        <v>15</v>
      </c>
      <c r="D18" s="14">
        <v>8</v>
      </c>
      <c r="E18" s="14">
        <v>3</v>
      </c>
      <c r="F18" s="14">
        <v>4</v>
      </c>
      <c r="G18" s="14">
        <v>19</v>
      </c>
      <c r="H18" s="14">
        <v>14</v>
      </c>
      <c r="I18" s="14">
        <v>0</v>
      </c>
      <c r="J18" s="14">
        <v>6</v>
      </c>
      <c r="K18" s="14">
        <v>9</v>
      </c>
      <c r="L18" s="14">
        <v>9</v>
      </c>
      <c r="M18" s="14">
        <v>7</v>
      </c>
      <c r="N18" s="14">
        <v>3</v>
      </c>
      <c r="O18" s="12">
        <f t="shared" si="2"/>
        <v>115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20</v>
      </c>
      <c r="C19" s="14">
        <v>6</v>
      </c>
      <c r="D19" s="14">
        <v>4</v>
      </c>
      <c r="E19" s="14">
        <v>1</v>
      </c>
      <c r="F19" s="14">
        <v>7</v>
      </c>
      <c r="G19" s="14">
        <v>11</v>
      </c>
      <c r="H19" s="14">
        <v>6</v>
      </c>
      <c r="I19" s="14">
        <v>0</v>
      </c>
      <c r="J19" s="14">
        <v>6</v>
      </c>
      <c r="K19" s="14">
        <v>17</v>
      </c>
      <c r="L19" s="14">
        <v>7</v>
      </c>
      <c r="M19" s="14">
        <v>7</v>
      </c>
      <c r="N19" s="14">
        <v>2</v>
      </c>
      <c r="O19" s="12">
        <f t="shared" si="2"/>
        <v>94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138442</v>
      </c>
      <c r="C20" s="18">
        <f>C21+C22+C23</f>
        <v>83868</v>
      </c>
      <c r="D20" s="18">
        <f>D21+D22+D23</f>
        <v>82445</v>
      </c>
      <c r="E20" s="18">
        <f>E21+E22+E23</f>
        <v>13338</v>
      </c>
      <c r="F20" s="18">
        <f aca="true" t="shared" si="6" ref="F20:N20">F21+F22+F23</f>
        <v>73718</v>
      </c>
      <c r="G20" s="18">
        <f t="shared" si="6"/>
        <v>111760</v>
      </c>
      <c r="H20" s="18">
        <f>H21+H22+H23</f>
        <v>90355</v>
      </c>
      <c r="I20" s="18">
        <f>I21+I22+I23</f>
        <v>23545</v>
      </c>
      <c r="J20" s="18">
        <f>J21+J22+J23</f>
        <v>107553</v>
      </c>
      <c r="K20" s="18">
        <f>K21+K22+K23</f>
        <v>74340</v>
      </c>
      <c r="L20" s="18">
        <f>L21+L22+L23</f>
        <v>111250</v>
      </c>
      <c r="M20" s="18">
        <f t="shared" si="6"/>
        <v>42660</v>
      </c>
      <c r="N20" s="18">
        <f t="shared" si="6"/>
        <v>24795</v>
      </c>
      <c r="O20" s="12">
        <f aca="true" t="shared" si="7" ref="O20:O26">SUM(B20:N20)</f>
        <v>978069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74454</v>
      </c>
      <c r="C21" s="14">
        <v>48241</v>
      </c>
      <c r="D21" s="14">
        <v>43976</v>
      </c>
      <c r="E21" s="14">
        <v>7504</v>
      </c>
      <c r="F21" s="14">
        <v>40021</v>
      </c>
      <c r="G21" s="14">
        <v>62104</v>
      </c>
      <c r="H21" s="14">
        <v>51745</v>
      </c>
      <c r="I21" s="14">
        <v>13708</v>
      </c>
      <c r="J21" s="14">
        <v>60527</v>
      </c>
      <c r="K21" s="14">
        <v>40517</v>
      </c>
      <c r="L21" s="14">
        <v>59571</v>
      </c>
      <c r="M21" s="14">
        <v>22784</v>
      </c>
      <c r="N21" s="14">
        <v>12682</v>
      </c>
      <c r="O21" s="12">
        <f t="shared" si="7"/>
        <v>537834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62664</v>
      </c>
      <c r="C22" s="14">
        <v>34462</v>
      </c>
      <c r="D22" s="14">
        <v>37683</v>
      </c>
      <c r="E22" s="14">
        <v>5650</v>
      </c>
      <c r="F22" s="14">
        <v>32791</v>
      </c>
      <c r="G22" s="14">
        <v>48003</v>
      </c>
      <c r="H22" s="14">
        <v>37694</v>
      </c>
      <c r="I22" s="14">
        <v>9576</v>
      </c>
      <c r="J22" s="14">
        <v>46125</v>
      </c>
      <c r="K22" s="14">
        <v>32986</v>
      </c>
      <c r="L22" s="14">
        <v>50630</v>
      </c>
      <c r="M22" s="14">
        <v>19394</v>
      </c>
      <c r="N22" s="14">
        <v>11866</v>
      </c>
      <c r="O22" s="12">
        <f t="shared" si="7"/>
        <v>429524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1324</v>
      </c>
      <c r="C23" s="14">
        <v>1165</v>
      </c>
      <c r="D23" s="14">
        <v>786</v>
      </c>
      <c r="E23" s="14">
        <v>184</v>
      </c>
      <c r="F23" s="14">
        <v>906</v>
      </c>
      <c r="G23" s="14">
        <v>1653</v>
      </c>
      <c r="H23" s="14">
        <v>916</v>
      </c>
      <c r="I23" s="14">
        <v>261</v>
      </c>
      <c r="J23" s="14">
        <v>901</v>
      </c>
      <c r="K23" s="14">
        <v>837</v>
      </c>
      <c r="L23" s="14">
        <v>1049</v>
      </c>
      <c r="M23" s="14">
        <v>482</v>
      </c>
      <c r="N23" s="14">
        <v>247</v>
      </c>
      <c r="O23" s="12">
        <f t="shared" si="7"/>
        <v>10711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92553</v>
      </c>
      <c r="C24" s="14">
        <f>C25+C26</f>
        <v>70621</v>
      </c>
      <c r="D24" s="14">
        <f>D25+D26</f>
        <v>72483</v>
      </c>
      <c r="E24" s="14">
        <f>E25+E26</f>
        <v>14715</v>
      </c>
      <c r="F24" s="14">
        <f aca="true" t="shared" si="8" ref="F24:N24">F25+F26</f>
        <v>68388</v>
      </c>
      <c r="G24" s="14">
        <f t="shared" si="8"/>
        <v>104897</v>
      </c>
      <c r="H24" s="14">
        <f>H25+H26</f>
        <v>69432</v>
      </c>
      <c r="I24" s="14">
        <f>I25+I26</f>
        <v>18428</v>
      </c>
      <c r="J24" s="14">
        <f>J25+J26</f>
        <v>69055</v>
      </c>
      <c r="K24" s="14">
        <f>K25+K26</f>
        <v>56803</v>
      </c>
      <c r="L24" s="14">
        <f>L25+L26</f>
        <v>58397</v>
      </c>
      <c r="M24" s="14">
        <f t="shared" si="8"/>
        <v>19936</v>
      </c>
      <c r="N24" s="14">
        <f t="shared" si="8"/>
        <v>11347</v>
      </c>
      <c r="O24" s="12">
        <f t="shared" si="7"/>
        <v>727055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68415</v>
      </c>
      <c r="C25" s="14">
        <v>56496</v>
      </c>
      <c r="D25" s="14">
        <v>55308</v>
      </c>
      <c r="E25" s="14">
        <v>11956</v>
      </c>
      <c r="F25" s="14">
        <v>53749</v>
      </c>
      <c r="G25" s="14">
        <v>85040</v>
      </c>
      <c r="H25" s="14">
        <v>56096</v>
      </c>
      <c r="I25" s="14">
        <v>15405</v>
      </c>
      <c r="J25" s="14">
        <v>52157</v>
      </c>
      <c r="K25" s="14">
        <v>45457</v>
      </c>
      <c r="L25" s="14">
        <v>44632</v>
      </c>
      <c r="M25" s="14">
        <v>15166</v>
      </c>
      <c r="N25" s="14">
        <v>8232</v>
      </c>
      <c r="O25" s="12">
        <f t="shared" si="7"/>
        <v>568109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24138</v>
      </c>
      <c r="C26" s="14">
        <v>14125</v>
      </c>
      <c r="D26" s="14">
        <v>17175</v>
      </c>
      <c r="E26" s="14">
        <v>2759</v>
      </c>
      <c r="F26" s="14">
        <v>14639</v>
      </c>
      <c r="G26" s="14">
        <v>19857</v>
      </c>
      <c r="H26" s="14">
        <v>13336</v>
      </c>
      <c r="I26" s="14">
        <v>3023</v>
      </c>
      <c r="J26" s="14">
        <v>16898</v>
      </c>
      <c r="K26" s="14">
        <v>11346</v>
      </c>
      <c r="L26" s="14">
        <v>13765</v>
      </c>
      <c r="M26" s="14">
        <v>4770</v>
      </c>
      <c r="N26" s="14">
        <v>3115</v>
      </c>
      <c r="O26" s="12">
        <f t="shared" si="7"/>
        <v>158946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1.7247999999999999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1.7299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-0.0051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2662.1600000000003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2662.1600000000003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622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622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4.28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983772.0932</v>
      </c>
      <c r="C36" s="60">
        <f aca="true" t="shared" si="11" ref="C36:N36">C37+C38+C39+C40</f>
        <v>742792.0460999999</v>
      </c>
      <c r="D36" s="60">
        <f t="shared" si="11"/>
        <v>697738.4294</v>
      </c>
      <c r="E36" s="60">
        <f t="shared" si="11"/>
        <v>166472.46219999998</v>
      </c>
      <c r="F36" s="60">
        <f t="shared" si="11"/>
        <v>674195.6305000001</v>
      </c>
      <c r="G36" s="60">
        <f t="shared" si="11"/>
        <v>802967.7884000001</v>
      </c>
      <c r="H36" s="60">
        <f t="shared" si="11"/>
        <v>705086.1020000001</v>
      </c>
      <c r="I36" s="60">
        <f>I37+I38+I39+I40</f>
        <v>191244.276</v>
      </c>
      <c r="J36" s="60">
        <f>J37+J38+J39+J40</f>
        <v>820896.1082</v>
      </c>
      <c r="K36" s="60">
        <f>K37+K38+K39+K40</f>
        <v>694463.919</v>
      </c>
      <c r="L36" s="60">
        <f>L37+L38+L39+L40</f>
        <v>811069.9689999999</v>
      </c>
      <c r="M36" s="60">
        <f t="shared" si="11"/>
        <v>425862.92</v>
      </c>
      <c r="N36" s="60">
        <f t="shared" si="11"/>
        <v>220339.7045</v>
      </c>
      <c r="O36" s="60">
        <f>O37+O38+O39+O40</f>
        <v>7936901.448499998</v>
      </c>
    </row>
    <row r="37" spans="1:15" ht="18.75" customHeight="1">
      <c r="A37" s="57" t="s">
        <v>50</v>
      </c>
      <c r="B37" s="54">
        <f aca="true" t="shared" si="12" ref="B37:N37">B29*B7</f>
        <v>979579.3632</v>
      </c>
      <c r="C37" s="54">
        <f t="shared" si="12"/>
        <v>739255.1061</v>
      </c>
      <c r="D37" s="54">
        <f t="shared" si="12"/>
        <v>688091.9794000001</v>
      </c>
      <c r="E37" s="54">
        <f t="shared" si="12"/>
        <v>166472.46219999998</v>
      </c>
      <c r="F37" s="54">
        <f t="shared" si="12"/>
        <v>671277.9705</v>
      </c>
      <c r="G37" s="54">
        <f t="shared" si="12"/>
        <v>798016.7092</v>
      </c>
      <c r="H37" s="54">
        <f t="shared" si="12"/>
        <v>701478.712</v>
      </c>
      <c r="I37" s="54">
        <f>I29*I7</f>
        <v>191244.276</v>
      </c>
      <c r="J37" s="54">
        <f>J29*J7</f>
        <v>812140.8982</v>
      </c>
      <c r="K37" s="54">
        <f>K29*K7</f>
        <v>681438.819</v>
      </c>
      <c r="L37" s="54">
        <f>L29*L7</f>
        <v>802933.379</v>
      </c>
      <c r="M37" s="54">
        <f t="shared" si="12"/>
        <v>420539.81</v>
      </c>
      <c r="N37" s="54">
        <f t="shared" si="12"/>
        <v>219802.66449999998</v>
      </c>
      <c r="O37" s="56">
        <f>SUM(B37:N37)</f>
        <v>7872272.149299999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-2352.6708000000003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-2352.6708000000003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2662.1600000000003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2662.1600000000003</v>
      </c>
    </row>
    <row r="40" spans="1:26" ht="18.75" customHeight="1">
      <c r="A40" s="2" t="s">
        <v>53</v>
      </c>
      <c r="B40" s="54">
        <v>4192.73</v>
      </c>
      <c r="C40" s="54">
        <v>3536.94</v>
      </c>
      <c r="D40" s="54">
        <v>9646.45</v>
      </c>
      <c r="E40" s="54">
        <v>0</v>
      </c>
      <c r="F40" s="54">
        <v>2917.66</v>
      </c>
      <c r="G40" s="54">
        <v>4641.59</v>
      </c>
      <c r="H40" s="54">
        <v>3607.39</v>
      </c>
      <c r="I40" s="54">
        <v>0</v>
      </c>
      <c r="J40" s="54">
        <v>8755.21</v>
      </c>
      <c r="K40" s="54">
        <v>13025.1</v>
      </c>
      <c r="L40" s="54">
        <v>8136.59</v>
      </c>
      <c r="M40" s="54">
        <v>5323.11</v>
      </c>
      <c r="N40" s="54">
        <v>537.04</v>
      </c>
      <c r="O40" s="56">
        <f>SUM(B40:N40)</f>
        <v>64319.810000000005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78" t="s">
        <v>110</v>
      </c>
      <c r="C42" s="25">
        <f aca="true" t="shared" si="15" ref="C42:N42">+C43+C46+C58+C59</f>
        <v>-80236</v>
      </c>
      <c r="D42" s="25">
        <f t="shared" si="15"/>
        <v>-79126.76</v>
      </c>
      <c r="E42" s="25">
        <f t="shared" si="15"/>
        <v>-10120</v>
      </c>
      <c r="F42" s="25">
        <f t="shared" si="15"/>
        <v>-49580</v>
      </c>
      <c r="G42" s="25">
        <f t="shared" si="15"/>
        <v>-89012</v>
      </c>
      <c r="H42" s="25">
        <f t="shared" si="15"/>
        <v>-80460</v>
      </c>
      <c r="I42" s="25">
        <f>+I43+I46+I58+I59</f>
        <v>-22512</v>
      </c>
      <c r="J42" s="25">
        <f>+J43+J46+J58+J59</f>
        <v>-49512</v>
      </c>
      <c r="K42" s="25">
        <f>+K43+K46+K58+K59</f>
        <v>-64160</v>
      </c>
      <c r="L42" s="25">
        <f>+L43+L46+L58+L59</f>
        <v>-51028</v>
      </c>
      <c r="M42" s="25">
        <f t="shared" si="15"/>
        <v>-33924</v>
      </c>
      <c r="N42" s="25">
        <f t="shared" si="15"/>
        <v>-22028</v>
      </c>
      <c r="O42" s="25">
        <f>+O43+O46+O58+O59</f>
        <v>-714346.76</v>
      </c>
    </row>
    <row r="43" spans="1:15" ht="18.75" customHeight="1">
      <c r="A43" s="17" t="s">
        <v>55</v>
      </c>
      <c r="B43" s="26">
        <f>B44+B45</f>
        <v>-82648</v>
      </c>
      <c r="C43" s="26">
        <f>C44+C45</f>
        <v>-80236</v>
      </c>
      <c r="D43" s="26">
        <f>D44+D45</f>
        <v>-57984</v>
      </c>
      <c r="E43" s="26">
        <f>E44+E45</f>
        <v>-10120</v>
      </c>
      <c r="F43" s="26">
        <f aca="true" t="shared" si="16" ref="F43:N43">F44+F45</f>
        <v>-49080</v>
      </c>
      <c r="G43" s="26">
        <f t="shared" si="16"/>
        <v>-88512</v>
      </c>
      <c r="H43" s="26">
        <f t="shared" si="16"/>
        <v>-80460</v>
      </c>
      <c r="I43" s="26">
        <f>I44+I45</f>
        <v>-21512</v>
      </c>
      <c r="J43" s="26">
        <f>J44+J45</f>
        <v>-49512</v>
      </c>
      <c r="K43" s="26">
        <f>K44+K45</f>
        <v>-64160</v>
      </c>
      <c r="L43" s="26">
        <f>L44+L45</f>
        <v>-51028</v>
      </c>
      <c r="M43" s="26">
        <f t="shared" si="16"/>
        <v>-33924</v>
      </c>
      <c r="N43" s="26">
        <f t="shared" si="16"/>
        <v>-22028</v>
      </c>
      <c r="O43" s="25">
        <f aca="true" t="shared" si="17" ref="O43:O59">SUM(B43:N43)</f>
        <v>-691204</v>
      </c>
    </row>
    <row r="44" spans="1:26" ht="18.75" customHeight="1">
      <c r="A44" s="13" t="s">
        <v>56</v>
      </c>
      <c r="B44" s="20">
        <f>ROUND(-B9*$D$3,2)</f>
        <v>-82648</v>
      </c>
      <c r="C44" s="20">
        <f>ROUND(-C9*$D$3,2)</f>
        <v>-80236</v>
      </c>
      <c r="D44" s="20">
        <f>ROUND(-D9*$D$3,2)</f>
        <v>-57984</v>
      </c>
      <c r="E44" s="20">
        <f>ROUND(-E9*$D$3,2)</f>
        <v>-10120</v>
      </c>
      <c r="F44" s="20">
        <f aca="true" t="shared" si="18" ref="F44:N44">ROUND(-F9*$D$3,2)</f>
        <v>-49080</v>
      </c>
      <c r="G44" s="20">
        <f t="shared" si="18"/>
        <v>-88512</v>
      </c>
      <c r="H44" s="20">
        <f t="shared" si="18"/>
        <v>-80460</v>
      </c>
      <c r="I44" s="20">
        <f>ROUND(-I9*$D$3,2)</f>
        <v>-21512</v>
      </c>
      <c r="J44" s="20">
        <f>ROUND(-J9*$D$3,2)</f>
        <v>-49512</v>
      </c>
      <c r="K44" s="20">
        <f>ROUND(-K9*$D$3,2)</f>
        <v>-64160</v>
      </c>
      <c r="L44" s="20">
        <f>ROUND(-L9*$D$3,2)</f>
        <v>-51028</v>
      </c>
      <c r="M44" s="20">
        <f t="shared" si="18"/>
        <v>-33924</v>
      </c>
      <c r="N44" s="20">
        <f t="shared" si="18"/>
        <v>-22028</v>
      </c>
      <c r="O44" s="46">
        <f t="shared" si="17"/>
        <v>-691204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-21142.76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-23142.76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-500-20642.76</f>
        <v>-21142.76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-23142.76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 t="e">
        <f aca="true" t="shared" si="21" ref="B61:N61">+B36+B42</f>
        <v>#VALUE!</v>
      </c>
      <c r="C61" s="29">
        <f t="shared" si="21"/>
        <v>662556.0460999999</v>
      </c>
      <c r="D61" s="29">
        <f t="shared" si="21"/>
        <v>618611.6694</v>
      </c>
      <c r="E61" s="29">
        <f t="shared" si="21"/>
        <v>156352.46219999998</v>
      </c>
      <c r="F61" s="29">
        <f t="shared" si="21"/>
        <v>624615.6305000001</v>
      </c>
      <c r="G61" s="29">
        <f t="shared" si="21"/>
        <v>713955.7884000001</v>
      </c>
      <c r="H61" s="29">
        <f t="shared" si="21"/>
        <v>624626.1020000001</v>
      </c>
      <c r="I61" s="29">
        <f t="shared" si="21"/>
        <v>168732.276</v>
      </c>
      <c r="J61" s="29">
        <f>+J36+J42</f>
        <v>771384.1082</v>
      </c>
      <c r="K61" s="29">
        <f>+K36+K42</f>
        <v>630303.919</v>
      </c>
      <c r="L61" s="29">
        <f>+L36+L42</f>
        <v>760041.9689999999</v>
      </c>
      <c r="M61" s="29">
        <f t="shared" si="21"/>
        <v>391938.92</v>
      </c>
      <c r="N61" s="29">
        <f t="shared" si="21"/>
        <v>198311.7045</v>
      </c>
      <c r="O61" s="29" t="e">
        <f>SUM(B61:N61)</f>
        <v>#VALUE!</v>
      </c>
      <c r="P61"/>
      <c r="Q61"/>
      <c r="R61"/>
      <c r="S61"/>
      <c r="T61"/>
      <c r="U61"/>
      <c r="V61"/>
      <c r="W61"/>
      <c r="X61"/>
      <c r="Y61"/>
      <c r="Z61"/>
    </row>
    <row r="62" spans="1:18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R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901124.1</v>
      </c>
      <c r="C64" s="36">
        <f aca="true" t="shared" si="22" ref="C64:N64">SUM(C65:C78)</f>
        <v>662556.04</v>
      </c>
      <c r="D64" s="36">
        <f t="shared" si="22"/>
        <v>618611.67</v>
      </c>
      <c r="E64" s="36">
        <f t="shared" si="22"/>
        <v>156352.46</v>
      </c>
      <c r="F64" s="36">
        <f t="shared" si="22"/>
        <v>624615.63</v>
      </c>
      <c r="G64" s="36">
        <f t="shared" si="22"/>
        <v>713955.79</v>
      </c>
      <c r="H64" s="36">
        <f t="shared" si="22"/>
        <v>624626.1</v>
      </c>
      <c r="I64" s="36">
        <f t="shared" si="22"/>
        <v>168732.28</v>
      </c>
      <c r="J64" s="36">
        <f t="shared" si="22"/>
        <v>771384.1</v>
      </c>
      <c r="K64" s="36">
        <f t="shared" si="22"/>
        <v>630303.92</v>
      </c>
      <c r="L64" s="36">
        <f t="shared" si="22"/>
        <v>760041.97</v>
      </c>
      <c r="M64" s="36">
        <f t="shared" si="22"/>
        <v>391938.92</v>
      </c>
      <c r="N64" s="36">
        <f t="shared" si="22"/>
        <v>198311.7</v>
      </c>
      <c r="O64" s="29">
        <f>SUM(O65:O78)</f>
        <v>7222554.68</v>
      </c>
    </row>
    <row r="65" spans="1:16" ht="18.75" customHeight="1">
      <c r="A65" s="17" t="s">
        <v>70</v>
      </c>
      <c r="B65" s="36">
        <v>175310.37</v>
      </c>
      <c r="C65" s="36">
        <v>187212.02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362522.39</v>
      </c>
      <c r="P65"/>
    </row>
    <row r="66" spans="1:16" ht="18.75" customHeight="1">
      <c r="A66" s="17" t="s">
        <v>71</v>
      </c>
      <c r="B66" s="36">
        <v>725813.73</v>
      </c>
      <c r="C66" s="36">
        <v>475344.02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1201157.75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618611.67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618611.67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156352.46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156352.46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624615.63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624615.63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713955.79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713955.79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624626.1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624626.1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168732.28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168732.28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771384.1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771384.1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630303.92</v>
      </c>
      <c r="L74" s="35">
        <v>0</v>
      </c>
      <c r="M74" s="35">
        <v>0</v>
      </c>
      <c r="N74" s="35">
        <v>0</v>
      </c>
      <c r="O74" s="29">
        <f t="shared" si="23"/>
        <v>630303.92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760041.97</v>
      </c>
      <c r="M75" s="35">
        <v>0</v>
      </c>
      <c r="N75" s="61">
        <v>0</v>
      </c>
      <c r="O75" s="26">
        <f t="shared" si="23"/>
        <v>760041.97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391938.92</v>
      </c>
      <c r="N76" s="35">
        <v>0</v>
      </c>
      <c r="O76" s="29">
        <f t="shared" si="23"/>
        <v>391938.92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198311.7</v>
      </c>
      <c r="O77" s="26">
        <f t="shared" si="23"/>
        <v>198311.7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2.4520519318344554</v>
      </c>
      <c r="C82" s="44">
        <v>2.6080975693665396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1.730570894933537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2018-08-06T14:33:11Z</dcterms:modified>
  <cp:category/>
  <cp:version/>
  <cp:contentType/>
  <cp:contentStatus/>
</cp:coreProperties>
</file>