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<sst xmlns="http://schemas.openxmlformats.org/spreadsheetml/2006/main" count="112" uniqueCount="110">
  <si>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</si>
  <si>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</si>
  <si>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</si>
  <si>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</si>
  <si>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</si>
  <si>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</si>
  <si>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</si>
  <si>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</si>
  <si>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</si>
  <si>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</si>
  <si>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</si>
  <si>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</si>
  <si>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</si>
  <si>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</si>
  <si>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</si>
  <si>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</si>
  <si>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</si>
  <si>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</si>
  <si>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</si>
  <si>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</si>
  <si>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</si>
  <si>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</si>
  <si>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</si>
  <si>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</si>
  <si>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</si>
  <si>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</si>
  <si>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</si>
  <si>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</si>
  <si>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</si>
  <si>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</si>
  <si>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</si>
  <si>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</si>
  <si>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</si>
  <si>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</si>
  <si>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</si>
  <si>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</si>
  <si>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</si>
  <si>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</si>
  <si>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</si>
  <si>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</si>
  <si>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</si>
  <si>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</si>
  <si>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</si>
  <si>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</si>
  <si>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</si>
  <si>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</si>
  <si>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</si>
  <si>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</si>
  <si>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</si>
  <si>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</si>
  <si>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</si>
  <si>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</si>
  <si>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</si>
  <si>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</si>
  <si>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</si>
  <si>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</si>
  <si>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</si>
  <si>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</si>
  <si>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</si>
  <si>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</si>
  <si>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</si>
  <si>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</si>
  <si>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</si>
  <si>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</si>
  <si>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</si>
  <si>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</si>
  <si>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</si>
  <si>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</si>
  <si>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</si>
  <si>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</si>
  <si>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</si>
  <si>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</si>
  <si>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</si>
  <si>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</si>
  <si>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</si>
  <si>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</si>
  <si>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</si>
  <si>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</si>
  <si>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</si>
  <si>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</si>
  <si>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</si>
  <si>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</si>
  <si>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</si>
  <si>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</si>
  <si>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</si>
  <si>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</si>
  <si>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</si>
  <si>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</si>
  <si>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</si>
  <si>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</si>
  <si>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</si>
  <si>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</si>
  <si>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</si>
  <si>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</si>
  <si>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</si>
  <si>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</si>
  <si>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</si>
  <si>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</si>
  <si>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</si>
  <si>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</si>
  <si>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</si>
  <si>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</si>
  <si>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</si>
  <si>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</si>
  <si>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</si>
  <si>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</si>
  <si>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</si>
  <si>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</si>
  <si>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</si>
  <si>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30/07/18 - VENCIMENTO 06/08/18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</si>
</sst>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454222</v>
      </c>
      <c r="C7" s="10">
        <f>C8+C20+C24</f>
        <v>326493</v>
      </c>
      <c r="D7" s="10">
        <f>D8+D20+D24</f>
        <v>351118</v>
      </c>
      <c r="E7" s="10">
        <f>E8+E20+E24</f>
        <v>55933</v>
      </c>
      <c r="F7" s="10">
        <f aca="true" t="shared" si="0" ref="F7:N7">F8+F20+F24</f>
        <v>302204</v>
      </c>
      <c r="G7" s="10">
        <f t="shared" si="0"/>
        <v>469295</v>
      </c>
      <c r="H7" s="10">
        <f>H8+H20+H24</f>
        <v>328178</v>
      </c>
      <c r="I7" s="10">
        <f>I8+I20+I24</f>
        <v>86357</v>
      </c>
      <c r="J7" s="10">
        <f>J8+J20+J24</f>
        <v>362580</v>
      </c>
      <c r="K7" s="10">
        <f>K8+K20+K24</f>
        <v>274722</v>
      </c>
      <c r="L7" s="10">
        <f>L8+L20+L24</f>
        <v>312914</v>
      </c>
      <c r="M7" s="10">
        <f t="shared" si="0"/>
        <v>136349</v>
      </c>
      <c r="N7" s="10">
        <f t="shared" si="0"/>
        <v>83065</v>
      </c>
      <c r="O7" s="10">
        <f>+O8+O20+O24</f>
        <v>3543430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217552</v>
      </c>
      <c r="C8" s="12">
        <f>+C9+C12+C16</f>
        <v>166781</v>
      </c>
      <c r="D8" s="12">
        <f>+D9+D12+D16</f>
        <v>193409</v>
      </c>
      <c r="E8" s="12">
        <f>+E9+E12+E16</f>
        <v>27804</v>
      </c>
      <c r="F8" s="12">
        <f aca="true" t="shared" si="1" ref="F8:N8">+F9+F12+F16</f>
        <v>156507</v>
      </c>
      <c r="G8" s="12">
        <f t="shared" si="1"/>
        <v>245965</v>
      </c>
      <c r="H8" s="12">
        <f>+H9+H12+H16</f>
        <v>163695</v>
      </c>
      <c r="I8" s="12">
        <f>+I9+I12+I16</f>
        <v>44537</v>
      </c>
      <c r="J8" s="12">
        <f>+J9+J12+J16</f>
        <v>190617</v>
      </c>
      <c r="K8" s="12">
        <f>+K9+K12+K16</f>
        <v>141503</v>
      </c>
      <c r="L8" s="12">
        <f>+L9+L12+L16</f>
        <v>150959</v>
      </c>
      <c r="M8" s="12">
        <f t="shared" si="1"/>
        <v>73648</v>
      </c>
      <c r="N8" s="12">
        <f t="shared" si="1"/>
        <v>46879</v>
      </c>
      <c r="O8" s="12">
        <f>SUM(B8:N8)</f>
        <v>1819856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22144</v>
      </c>
      <c r="C9" s="14">
        <v>21417</v>
      </c>
      <c r="D9" s="14">
        <v>15326</v>
      </c>
      <c r="E9" s="14">
        <v>2668</v>
      </c>
      <c r="F9" s="14">
        <v>13723</v>
      </c>
      <c r="G9" s="14">
        <v>23838</v>
      </c>
      <c r="H9" s="14">
        <v>20749</v>
      </c>
      <c r="I9" s="14">
        <v>5896</v>
      </c>
      <c r="J9" s="14">
        <v>13026</v>
      </c>
      <c r="K9" s="14">
        <v>16781</v>
      </c>
      <c r="L9" s="14">
        <v>12662</v>
      </c>
      <c r="M9" s="14">
        <v>8873</v>
      </c>
      <c r="N9" s="14">
        <v>5648</v>
      </c>
      <c r="O9" s="12">
        <f aca="true" t="shared" si="2" ref="O9:O19">SUM(B9:N9)</f>
        <v>182751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22144</v>
      </c>
      <c r="C10" s="14">
        <f>+C9-C11</f>
        <v>21417</v>
      </c>
      <c r="D10" s="14">
        <f>+D9-D11</f>
        <v>15326</v>
      </c>
      <c r="E10" s="14">
        <f>+E9-E11</f>
        <v>2668</v>
      </c>
      <c r="F10" s="14">
        <f aca="true" t="shared" si="3" ref="F10:N10">+F9-F11</f>
        <v>13723</v>
      </c>
      <c r="G10" s="14">
        <f t="shared" si="3"/>
        <v>23838</v>
      </c>
      <c r="H10" s="14">
        <f>+H9-H11</f>
        <v>20749</v>
      </c>
      <c r="I10" s="14">
        <f>+I9-I11</f>
        <v>5896</v>
      </c>
      <c r="J10" s="14">
        <f>+J9-J11</f>
        <v>13026</v>
      </c>
      <c r="K10" s="14">
        <f>+K9-K11</f>
        <v>16781</v>
      </c>
      <c r="L10" s="14">
        <f>+L9-L11</f>
        <v>12662</v>
      </c>
      <c r="M10" s="14">
        <f t="shared" si="3"/>
        <v>8873</v>
      </c>
      <c r="N10" s="14">
        <f t="shared" si="3"/>
        <v>5648</v>
      </c>
      <c r="O10" s="12">
        <f t="shared" si="2"/>
        <v>182751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186271</v>
      </c>
      <c r="C12" s="14">
        <f>C13+C14+C15</f>
        <v>138374</v>
      </c>
      <c r="D12" s="14">
        <f>D13+D14+D15</f>
        <v>171068</v>
      </c>
      <c r="E12" s="14">
        <f>E13+E14+E15</f>
        <v>24141</v>
      </c>
      <c r="F12" s="14">
        <f aca="true" t="shared" si="4" ref="F12:N12">F13+F14+F15</f>
        <v>136027</v>
      </c>
      <c r="G12" s="14">
        <f t="shared" si="4"/>
        <v>210848</v>
      </c>
      <c r="H12" s="14">
        <f>H13+H14+H15</f>
        <v>136362</v>
      </c>
      <c r="I12" s="14">
        <f>I13+I14+I15</f>
        <v>36872</v>
      </c>
      <c r="J12" s="14">
        <f>J13+J14+J15</f>
        <v>169226</v>
      </c>
      <c r="K12" s="14">
        <f>K13+K14+K15</f>
        <v>118887</v>
      </c>
      <c r="L12" s="14">
        <f>L13+L14+L15</f>
        <v>131363</v>
      </c>
      <c r="M12" s="14">
        <f t="shared" si="4"/>
        <v>61988</v>
      </c>
      <c r="N12" s="14">
        <f t="shared" si="4"/>
        <v>39680</v>
      </c>
      <c r="O12" s="12">
        <f t="shared" si="2"/>
        <v>1561107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94482</v>
      </c>
      <c r="C13" s="14">
        <v>71203</v>
      </c>
      <c r="D13" s="14">
        <v>84285</v>
      </c>
      <c r="E13" s="14">
        <v>12241</v>
      </c>
      <c r="F13" s="14">
        <v>67629</v>
      </c>
      <c r="G13" s="14">
        <v>105622</v>
      </c>
      <c r="H13" s="14">
        <v>70915</v>
      </c>
      <c r="I13" s="14">
        <v>19441</v>
      </c>
      <c r="J13" s="14">
        <v>87057</v>
      </c>
      <c r="K13" s="14">
        <v>59382</v>
      </c>
      <c r="L13" s="14">
        <v>65894</v>
      </c>
      <c r="M13" s="14">
        <v>30314</v>
      </c>
      <c r="N13" s="14">
        <v>18859</v>
      </c>
      <c r="O13" s="12">
        <f t="shared" si="2"/>
        <v>787324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89152</v>
      </c>
      <c r="C14" s="14">
        <v>64002</v>
      </c>
      <c r="D14" s="14">
        <v>84838</v>
      </c>
      <c r="E14" s="14">
        <v>11427</v>
      </c>
      <c r="F14" s="14">
        <v>66013</v>
      </c>
      <c r="G14" s="14">
        <v>100258</v>
      </c>
      <c r="H14" s="14">
        <v>62948</v>
      </c>
      <c r="I14" s="14">
        <v>16795</v>
      </c>
      <c r="J14" s="14">
        <v>80306</v>
      </c>
      <c r="K14" s="14">
        <v>57432</v>
      </c>
      <c r="L14" s="14">
        <v>63818</v>
      </c>
      <c r="M14" s="14">
        <v>30604</v>
      </c>
      <c r="N14" s="14">
        <v>20256</v>
      </c>
      <c r="O14" s="12">
        <f t="shared" si="2"/>
        <v>747849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2637</v>
      </c>
      <c r="C15" s="14">
        <v>3169</v>
      </c>
      <c r="D15" s="14">
        <v>1945</v>
      </c>
      <c r="E15" s="14">
        <v>473</v>
      </c>
      <c r="F15" s="14">
        <v>2385</v>
      </c>
      <c r="G15" s="14">
        <v>4968</v>
      </c>
      <c r="H15" s="14">
        <v>2499</v>
      </c>
      <c r="I15" s="14">
        <v>636</v>
      </c>
      <c r="J15" s="14">
        <v>1863</v>
      </c>
      <c r="K15" s="14">
        <v>2073</v>
      </c>
      <c r="L15" s="14">
        <v>1651</v>
      </c>
      <c r="M15" s="14">
        <v>1070</v>
      </c>
      <c r="N15" s="14">
        <v>565</v>
      </c>
      <c r="O15" s="12">
        <f t="shared" si="2"/>
        <v>25934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9137</v>
      </c>
      <c r="C16" s="14">
        <f>C17+C18+C19</f>
        <v>6990</v>
      </c>
      <c r="D16" s="14">
        <f>D17+D18+D19</f>
        <v>7015</v>
      </c>
      <c r="E16" s="14">
        <f>E17+E18+E19</f>
        <v>995</v>
      </c>
      <c r="F16" s="14">
        <f aca="true" t="shared" si="5" ref="F16:N16">F17+F18+F19</f>
        <v>6757</v>
      </c>
      <c r="G16" s="14">
        <f t="shared" si="5"/>
        <v>11279</v>
      </c>
      <c r="H16" s="14">
        <f>H17+H18+H19</f>
        <v>6584</v>
      </c>
      <c r="I16" s="14">
        <f>I17+I18+I19</f>
        <v>1769</v>
      </c>
      <c r="J16" s="14">
        <f>J17+J18+J19</f>
        <v>8365</v>
      </c>
      <c r="K16" s="14">
        <f>K17+K18+K19</f>
        <v>5835</v>
      </c>
      <c r="L16" s="14">
        <f>L17+L18+L19</f>
        <v>6934</v>
      </c>
      <c r="M16" s="14">
        <f t="shared" si="5"/>
        <v>2787</v>
      </c>
      <c r="N16" s="14">
        <f t="shared" si="5"/>
        <v>1551</v>
      </c>
      <c r="O16" s="12">
        <f t="shared" si="2"/>
        <v>75998</v>
      </c>
    </row>
    <row r="17" spans="1:26" ht="18.75" customHeight="1">
      <c r="A17" s="15" t="s">
        <v>16</v>
      </c>
      <c r="B17" s="14">
        <v>9116</v>
      </c>
      <c r="C17" s="14">
        <v>6976</v>
      </c>
      <c r="D17" s="14">
        <v>7007</v>
      </c>
      <c r="E17" s="14">
        <v>988</v>
      </c>
      <c r="F17" s="14">
        <v>6743</v>
      </c>
      <c r="G17" s="14">
        <v>11256</v>
      </c>
      <c r="H17" s="14">
        <v>6567</v>
      </c>
      <c r="I17" s="14">
        <v>1768</v>
      </c>
      <c r="J17" s="14">
        <v>8355</v>
      </c>
      <c r="K17" s="14">
        <v>5811</v>
      </c>
      <c r="L17" s="14">
        <v>6922</v>
      </c>
      <c r="M17" s="14">
        <v>2778</v>
      </c>
      <c r="N17" s="14">
        <v>1545</v>
      </c>
      <c r="O17" s="12">
        <f t="shared" si="2"/>
        <v>75832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11</v>
      </c>
      <c r="C18" s="14">
        <v>12</v>
      </c>
      <c r="D18" s="14">
        <v>4</v>
      </c>
      <c r="E18" s="14">
        <v>3</v>
      </c>
      <c r="F18" s="14">
        <v>8</v>
      </c>
      <c r="G18" s="14">
        <v>18</v>
      </c>
      <c r="H18" s="14">
        <v>12</v>
      </c>
      <c r="I18" s="14">
        <v>0</v>
      </c>
      <c r="J18" s="14">
        <v>5</v>
      </c>
      <c r="K18" s="14">
        <v>8</v>
      </c>
      <c r="L18" s="14">
        <v>7</v>
      </c>
      <c r="M18" s="14">
        <v>6</v>
      </c>
      <c r="N18" s="14">
        <v>4</v>
      </c>
      <c r="O18" s="12">
        <f t="shared" si="2"/>
        <v>98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2</v>
      </c>
      <c r="D19" s="14">
        <v>4</v>
      </c>
      <c r="E19" s="14">
        <v>4</v>
      </c>
      <c r="F19" s="14">
        <v>6</v>
      </c>
      <c r="G19" s="14">
        <v>5</v>
      </c>
      <c r="H19" s="14">
        <v>5</v>
      </c>
      <c r="I19" s="14">
        <v>1</v>
      </c>
      <c r="J19" s="14">
        <v>5</v>
      </c>
      <c r="K19" s="14">
        <v>16</v>
      </c>
      <c r="L19" s="14">
        <v>5</v>
      </c>
      <c r="M19" s="14">
        <v>3</v>
      </c>
      <c r="N19" s="14">
        <v>2</v>
      </c>
      <c r="O19" s="12">
        <f t="shared" si="2"/>
        <v>68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137930</v>
      </c>
      <c r="C20" s="18">
        <f>C21+C22+C23</f>
        <v>83702</v>
      </c>
      <c r="D20" s="18">
        <f>D21+D22+D23</f>
        <v>81299</v>
      </c>
      <c r="E20" s="18">
        <f>E21+E22+E23</f>
        <v>12985</v>
      </c>
      <c r="F20" s="18">
        <f aca="true" t="shared" si="6" ref="F20:N20">F21+F22+F23</f>
        <v>73581</v>
      </c>
      <c r="G20" s="18">
        <f t="shared" si="6"/>
        <v>112166</v>
      </c>
      <c r="H20" s="18">
        <f>H21+H22+H23</f>
        <v>90555</v>
      </c>
      <c r="I20" s="18">
        <f>I21+I22+I23</f>
        <v>23133</v>
      </c>
      <c r="J20" s="18">
        <f>J21+J22+J23</f>
        <v>103175</v>
      </c>
      <c r="K20" s="18">
        <f>K21+K22+K23</f>
        <v>73870</v>
      </c>
      <c r="L20" s="18">
        <f>L21+L22+L23</f>
        <v>104361</v>
      </c>
      <c r="M20" s="18">
        <f t="shared" si="6"/>
        <v>42326</v>
      </c>
      <c r="N20" s="18">
        <f t="shared" si="6"/>
        <v>24590</v>
      </c>
      <c r="O20" s="12">
        <f aca="true" t="shared" si="7" ref="O20:O26">SUM(B20:N20)</f>
        <v>963673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75689</v>
      </c>
      <c r="C21" s="14">
        <v>48882</v>
      </c>
      <c r="D21" s="14">
        <v>45539</v>
      </c>
      <c r="E21" s="14">
        <v>7559</v>
      </c>
      <c r="F21" s="14">
        <v>41559</v>
      </c>
      <c r="G21" s="14">
        <v>63742</v>
      </c>
      <c r="H21" s="14">
        <v>52865</v>
      </c>
      <c r="I21" s="14">
        <v>13700</v>
      </c>
      <c r="J21" s="14">
        <v>59281</v>
      </c>
      <c r="K21" s="14">
        <v>41033</v>
      </c>
      <c r="L21" s="14">
        <v>56668</v>
      </c>
      <c r="M21" s="14">
        <v>23043</v>
      </c>
      <c r="N21" s="14">
        <v>12901</v>
      </c>
      <c r="O21" s="12">
        <f t="shared" si="7"/>
        <v>542461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60828</v>
      </c>
      <c r="C22" s="14">
        <v>33624</v>
      </c>
      <c r="D22" s="14">
        <v>34960</v>
      </c>
      <c r="E22" s="14">
        <v>5259</v>
      </c>
      <c r="F22" s="14">
        <v>31112</v>
      </c>
      <c r="G22" s="14">
        <v>46721</v>
      </c>
      <c r="H22" s="14">
        <v>36782</v>
      </c>
      <c r="I22" s="14">
        <v>9177</v>
      </c>
      <c r="J22" s="14">
        <v>42912</v>
      </c>
      <c r="K22" s="14">
        <v>31947</v>
      </c>
      <c r="L22" s="14">
        <v>46699</v>
      </c>
      <c r="M22" s="14">
        <v>18765</v>
      </c>
      <c r="N22" s="14">
        <v>11452</v>
      </c>
      <c r="O22" s="12">
        <f t="shared" si="7"/>
        <v>410238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1413</v>
      </c>
      <c r="C23" s="14">
        <v>1196</v>
      </c>
      <c r="D23" s="14">
        <v>800</v>
      </c>
      <c r="E23" s="14">
        <v>167</v>
      </c>
      <c r="F23" s="14">
        <v>910</v>
      </c>
      <c r="G23" s="14">
        <v>1703</v>
      </c>
      <c r="H23" s="14">
        <v>908</v>
      </c>
      <c r="I23" s="14">
        <v>256</v>
      </c>
      <c r="J23" s="14">
        <v>982</v>
      </c>
      <c r="K23" s="14">
        <v>890</v>
      </c>
      <c r="L23" s="14">
        <v>994</v>
      </c>
      <c r="M23" s="14">
        <v>518</v>
      </c>
      <c r="N23" s="14">
        <v>237</v>
      </c>
      <c r="O23" s="12">
        <f t="shared" si="7"/>
        <v>10974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98740</v>
      </c>
      <c r="C24" s="14">
        <f>C25+C26</f>
        <v>76010</v>
      </c>
      <c r="D24" s="14">
        <f>D25+D26</f>
        <v>76410</v>
      </c>
      <c r="E24" s="14">
        <f>E25+E26</f>
        <v>15144</v>
      </c>
      <c r="F24" s="14">
        <f aca="true" t="shared" si="8" ref="F24:N24">F25+F26</f>
        <v>72116</v>
      </c>
      <c r="G24" s="14">
        <f t="shared" si="8"/>
        <v>111164</v>
      </c>
      <c r="H24" s="14">
        <f>H25+H26</f>
        <v>73928</v>
      </c>
      <c r="I24" s="14">
        <f>I25+I26</f>
        <v>18687</v>
      </c>
      <c r="J24" s="14">
        <f>J25+J26</f>
        <v>68788</v>
      </c>
      <c r="K24" s="14">
        <f>K25+K26</f>
        <v>59349</v>
      </c>
      <c r="L24" s="14">
        <f>L25+L26</f>
        <v>57594</v>
      </c>
      <c r="M24" s="14">
        <f t="shared" si="8"/>
        <v>20375</v>
      </c>
      <c r="N24" s="14">
        <f t="shared" si="8"/>
        <v>11596</v>
      </c>
      <c r="O24" s="12">
        <f t="shared" si="7"/>
        <v>759901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72503</v>
      </c>
      <c r="C25" s="14">
        <v>60539</v>
      </c>
      <c r="D25" s="14">
        <v>58123</v>
      </c>
      <c r="E25" s="14">
        <v>12208</v>
      </c>
      <c r="F25" s="14">
        <v>55993</v>
      </c>
      <c r="G25" s="14">
        <v>90140</v>
      </c>
      <c r="H25" s="14">
        <v>59309</v>
      </c>
      <c r="I25" s="14">
        <v>15579</v>
      </c>
      <c r="J25" s="14">
        <v>51770</v>
      </c>
      <c r="K25" s="14">
        <v>47333</v>
      </c>
      <c r="L25" s="14">
        <v>43905</v>
      </c>
      <c r="M25" s="14">
        <v>15535</v>
      </c>
      <c r="N25" s="14">
        <v>8353</v>
      </c>
      <c r="O25" s="12">
        <f t="shared" si="7"/>
        <v>591290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26237</v>
      </c>
      <c r="C26" s="14">
        <v>15471</v>
      </c>
      <c r="D26" s="14">
        <v>18287</v>
      </c>
      <c r="E26" s="14">
        <v>2936</v>
      </c>
      <c r="F26" s="14">
        <v>16123</v>
      </c>
      <c r="G26" s="14">
        <v>21024</v>
      </c>
      <c r="H26" s="14">
        <v>14619</v>
      </c>
      <c r="I26" s="14">
        <v>3108</v>
      </c>
      <c r="J26" s="14">
        <v>17018</v>
      </c>
      <c r="K26" s="14">
        <v>12016</v>
      </c>
      <c r="L26" s="14">
        <v>13689</v>
      </c>
      <c r="M26" s="14">
        <v>4840</v>
      </c>
      <c r="N26" s="14">
        <v>3243</v>
      </c>
      <c r="O26" s="12">
        <f t="shared" si="7"/>
        <v>168611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1.7247999999999999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1.7299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-0.0051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2662.1600000000003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2662.1600000000003</v>
      </c>
    </row>
    <row r="33" spans="1:26" ht="18.75" customHeight="1">
      <c r="A33" s="52" t="s">
        <v>47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622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622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4.28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997540.8132</v>
      </c>
      <c r="C36" s="60">
        <f aca="true" t="shared" si="11" ref="C36:N36">C37+C38+C39+C40</f>
        <v>753850.5032999999</v>
      </c>
      <c r="D36" s="60">
        <f t="shared" si="11"/>
        <v>698618.9326000001</v>
      </c>
      <c r="E36" s="60">
        <f t="shared" si="11"/>
        <v>165522.5269</v>
      </c>
      <c r="F36" s="60">
        <f t="shared" si="11"/>
        <v>683329.966</v>
      </c>
      <c r="G36" s="60">
        <f t="shared" si="11"/>
        <v>816743.7660000001</v>
      </c>
      <c r="H36" s="60">
        <f t="shared" si="11"/>
        <v>714966.0228</v>
      </c>
      <c r="I36" s="60">
        <f>I37+I38+I39+I40</f>
        <v>188983.6588</v>
      </c>
      <c r="J36" s="60">
        <f>J37+J38+J39+J40</f>
        <v>797369.092</v>
      </c>
      <c r="K36" s="60">
        <f>K37+K38+K39+K40</f>
        <v>696605.7411999999</v>
      </c>
      <c r="L36" s="60">
        <f>L37+L38+L39+L40</f>
        <v>769538.4295999999</v>
      </c>
      <c r="M36" s="60">
        <f t="shared" si="11"/>
        <v>423437.3185</v>
      </c>
      <c r="N36" s="60">
        <f t="shared" si="11"/>
        <v>218912.1815</v>
      </c>
      <c r="O36" s="60">
        <f>O37+O38+O39+O40</f>
        <v>7925418.9524</v>
      </c>
    </row>
    <row r="37" spans="1:15" ht="18.75" customHeight="1">
      <c r="A37" s="57" t="s">
        <v>50</v>
      </c>
      <c r="B37" s="54">
        <f aca="true" t="shared" si="12" ref="B37:N37">B29*B7</f>
        <v>992747.6032</v>
      </c>
      <c r="C37" s="54">
        <f t="shared" si="12"/>
        <v>750313.5632999999</v>
      </c>
      <c r="D37" s="54">
        <f t="shared" si="12"/>
        <v>688437.0626000001</v>
      </c>
      <c r="E37" s="54">
        <f t="shared" si="12"/>
        <v>165522.5269</v>
      </c>
      <c r="F37" s="54">
        <f t="shared" si="12"/>
        <v>680412.306</v>
      </c>
      <c r="G37" s="54">
        <f t="shared" si="12"/>
        <v>811833.4205</v>
      </c>
      <c r="H37" s="54">
        <f t="shared" si="12"/>
        <v>711358.6328</v>
      </c>
      <c r="I37" s="54">
        <f>I29*I7</f>
        <v>188983.6588</v>
      </c>
      <c r="J37" s="54">
        <f>J29*J7</f>
        <v>788031.372</v>
      </c>
      <c r="K37" s="54">
        <f>K29*K7</f>
        <v>682574.2812</v>
      </c>
      <c r="L37" s="54">
        <f>L29*L7</f>
        <v>760819.0996</v>
      </c>
      <c r="M37" s="54">
        <f t="shared" si="12"/>
        <v>418114.2085</v>
      </c>
      <c r="N37" s="54">
        <f t="shared" si="12"/>
        <v>217887.8015</v>
      </c>
      <c r="O37" s="56">
        <f>SUM(B37:N37)</f>
        <v>7857035.5369</v>
      </c>
    </row>
    <row r="38" spans="1:15" ht="18.75" customHeight="1">
      <c r="A38" s="57" t="s">
        <v>51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-2393.4045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-2393.4045</v>
      </c>
    </row>
    <row r="39" spans="1:15" ht="18.75" customHeight="1">
      <c r="A39" s="57" t="s">
        <v>52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2662.1600000000003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2662.1600000000003</v>
      </c>
    </row>
    <row r="40" spans="1:26" ht="18.75" customHeight="1">
      <c r="A40" s="2" t="s">
        <v>53</v>
      </c>
      <c r="B40" s="54">
        <v>4793.21</v>
      </c>
      <c r="C40" s="54">
        <v>3536.94</v>
      </c>
      <c r="D40" s="54">
        <v>10181.87</v>
      </c>
      <c r="E40" s="54">
        <v>0</v>
      </c>
      <c r="F40" s="54">
        <v>2917.66</v>
      </c>
      <c r="G40" s="54">
        <v>4641.59</v>
      </c>
      <c r="H40" s="54">
        <v>3607.39</v>
      </c>
      <c r="I40" s="54">
        <v>0</v>
      </c>
      <c r="J40" s="54">
        <v>9337.72</v>
      </c>
      <c r="K40" s="54">
        <v>14031.46</v>
      </c>
      <c r="L40" s="54">
        <v>8719.33</v>
      </c>
      <c r="M40" s="54">
        <v>5323.11</v>
      </c>
      <c r="N40" s="54">
        <v>1024.38</v>
      </c>
      <c r="O40" s="56">
        <f>SUM(B40:N40)</f>
        <v>68114.66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-88576</v>
      </c>
      <c r="C42" s="25">
        <f aca="true" t="shared" si="15" ref="C42:N42">+C43+C46+C58+C59</f>
        <v>-85668</v>
      </c>
      <c r="D42" s="25">
        <f t="shared" si="15"/>
        <v>-82457.11</v>
      </c>
      <c r="E42" s="25">
        <f t="shared" si="15"/>
        <v>-10672</v>
      </c>
      <c r="F42" s="25">
        <f t="shared" si="15"/>
        <v>-55392</v>
      </c>
      <c r="G42" s="25">
        <f t="shared" si="15"/>
        <v>-95852</v>
      </c>
      <c r="H42" s="25">
        <f t="shared" si="15"/>
        <v>-82996</v>
      </c>
      <c r="I42" s="25">
        <f>+I43+I46+I58+I59</f>
        <v>-24584</v>
      </c>
      <c r="J42" s="25">
        <f>+J43+J46+J58+J59</f>
        <v>-52104</v>
      </c>
      <c r="K42" s="25">
        <f>+K43+K46+K58+K59</f>
        <v>-67124</v>
      </c>
      <c r="L42" s="25">
        <f>+L43+L46+L58+L59</f>
        <v>-50648</v>
      </c>
      <c r="M42" s="25">
        <f t="shared" si="15"/>
        <v>-35492</v>
      </c>
      <c r="N42" s="25">
        <f t="shared" si="15"/>
        <v>-22592</v>
      </c>
      <c r="O42" s="25">
        <f>+O43+O46+O58+O59</f>
        <v>-754157.11</v>
      </c>
    </row>
    <row r="43" spans="1:15" ht="18.75" customHeight="1">
      <c r="A43" s="17" t="s">
        <v>55</v>
      </c>
      <c r="B43" s="26">
        <f>B44+B45</f>
        <v>-88576</v>
      </c>
      <c r="C43" s="26">
        <f>C44+C45</f>
        <v>-85668</v>
      </c>
      <c r="D43" s="26">
        <f>D44+D45</f>
        <v>-61304</v>
      </c>
      <c r="E43" s="26">
        <f>E44+E45</f>
        <v>-10672</v>
      </c>
      <c r="F43" s="26">
        <f aca="true" t="shared" si="16" ref="F43:N43">F44+F45</f>
        <v>-54892</v>
      </c>
      <c r="G43" s="26">
        <f t="shared" si="16"/>
        <v>-95352</v>
      </c>
      <c r="H43" s="26">
        <f t="shared" si="16"/>
        <v>-82996</v>
      </c>
      <c r="I43" s="26">
        <f>I44+I45</f>
        <v>-23584</v>
      </c>
      <c r="J43" s="26">
        <f>J44+J45</f>
        <v>-52104</v>
      </c>
      <c r="K43" s="26">
        <f>K44+K45</f>
        <v>-67124</v>
      </c>
      <c r="L43" s="26">
        <f>L44+L45</f>
        <v>-50648</v>
      </c>
      <c r="M43" s="26">
        <f t="shared" si="16"/>
        <v>-35492</v>
      </c>
      <c r="N43" s="26">
        <f t="shared" si="16"/>
        <v>-22592</v>
      </c>
      <c r="O43" s="25">
        <f aca="true" t="shared" si="17" ref="O43:O59">SUM(B43:N43)</f>
        <v>-731004</v>
      </c>
    </row>
    <row r="44" spans="1:26" ht="18.75" customHeight="1">
      <c r="A44" s="13" t="s">
        <v>56</v>
      </c>
      <c r="B44" s="20">
        <f>ROUND(-B9*$D$3,2)</f>
        <v>-88576</v>
      </c>
      <c r="C44" s="20">
        <f>ROUND(-C9*$D$3,2)</f>
        <v>-85668</v>
      </c>
      <c r="D44" s="20">
        <f>ROUND(-D9*$D$3,2)</f>
        <v>-61304</v>
      </c>
      <c r="E44" s="20">
        <f>ROUND(-E9*$D$3,2)</f>
        <v>-10672</v>
      </c>
      <c r="F44" s="20">
        <f aca="true" t="shared" si="18" ref="F44:N44">ROUND(-F9*$D$3,2)</f>
        <v>-54892</v>
      </c>
      <c r="G44" s="20">
        <f t="shared" si="18"/>
        <v>-95352</v>
      </c>
      <c r="H44" s="20">
        <f t="shared" si="18"/>
        <v>-82996</v>
      </c>
      <c r="I44" s="20">
        <f>ROUND(-I9*$D$3,2)</f>
        <v>-23584</v>
      </c>
      <c r="J44" s="20">
        <f>ROUND(-J9*$D$3,2)</f>
        <v>-52104</v>
      </c>
      <c r="K44" s="20">
        <f>ROUND(-K9*$D$3,2)</f>
        <v>-67124</v>
      </c>
      <c r="L44" s="20">
        <f>ROUND(-L9*$D$3,2)</f>
        <v>-50648</v>
      </c>
      <c r="M44" s="20">
        <f t="shared" si="18"/>
        <v>-35492</v>
      </c>
      <c r="N44" s="20">
        <f t="shared" si="18"/>
        <v>-22592</v>
      </c>
      <c r="O44" s="46">
        <f t="shared" si="17"/>
        <v>-731004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-21153.11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-23153.11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-500-20653.11</f>
        <v>-21153.11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-23153.11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908964.8132</v>
      </c>
      <c r="C61" s="29">
        <f t="shared" si="21"/>
        <v>668182.5032999999</v>
      </c>
      <c r="D61" s="29">
        <f t="shared" si="21"/>
        <v>616161.8226000001</v>
      </c>
      <c r="E61" s="29">
        <f t="shared" si="21"/>
        <v>154850.5269</v>
      </c>
      <c r="F61" s="29">
        <f t="shared" si="21"/>
        <v>627937.966</v>
      </c>
      <c r="G61" s="29">
        <f t="shared" si="21"/>
        <v>720891.7660000001</v>
      </c>
      <c r="H61" s="29">
        <f t="shared" si="21"/>
        <v>631970.0228</v>
      </c>
      <c r="I61" s="29">
        <f t="shared" si="21"/>
        <v>164399.6588</v>
      </c>
      <c r="J61" s="29">
        <f>+J36+J42</f>
        <v>745265.092</v>
      </c>
      <c r="K61" s="29">
        <f>+K36+K42</f>
        <v>629481.7411999999</v>
      </c>
      <c r="L61" s="29">
        <f>+L36+L42</f>
        <v>718890.4295999999</v>
      </c>
      <c r="M61" s="29">
        <f t="shared" si="21"/>
        <v>387945.3185</v>
      </c>
      <c r="N61" s="29">
        <f t="shared" si="21"/>
        <v>196320.1815</v>
      </c>
      <c r="O61" s="29">
        <f>SUM(B61:N61)</f>
        <v>7171261.842400001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908964.81</v>
      </c>
      <c r="C64" s="36">
        <f aca="true" t="shared" si="22" ref="C64:N64">SUM(C65:C78)</f>
        <v>668182.5</v>
      </c>
      <c r="D64" s="36">
        <f t="shared" si="22"/>
        <v>616161.82</v>
      </c>
      <c r="E64" s="36">
        <f t="shared" si="22"/>
        <v>154850.53</v>
      </c>
      <c r="F64" s="36">
        <f t="shared" si="22"/>
        <v>627937.97</v>
      </c>
      <c r="G64" s="36">
        <f t="shared" si="22"/>
        <v>720891.77</v>
      </c>
      <c r="H64" s="36">
        <f t="shared" si="22"/>
        <v>631970.02</v>
      </c>
      <c r="I64" s="36">
        <f t="shared" si="22"/>
        <v>164399.66</v>
      </c>
      <c r="J64" s="36">
        <f t="shared" si="22"/>
        <v>745265.09</v>
      </c>
      <c r="K64" s="36">
        <f t="shared" si="22"/>
        <v>629481.74</v>
      </c>
      <c r="L64" s="36">
        <f t="shared" si="22"/>
        <v>718890.43</v>
      </c>
      <c r="M64" s="36">
        <f t="shared" si="22"/>
        <v>387945.32</v>
      </c>
      <c r="N64" s="36">
        <f t="shared" si="22"/>
        <v>196320.18</v>
      </c>
      <c r="O64" s="29">
        <f>SUM(O65:O78)</f>
        <v>7171261.84</v>
      </c>
    </row>
    <row r="65" spans="1:16" ht="18.75" customHeight="1">
      <c r="A65" s="17" t="s">
        <v>70</v>
      </c>
      <c r="B65" s="36">
        <v>174283.43</v>
      </c>
      <c r="C65" s="36">
        <v>191670.92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365954.35</v>
      </c>
      <c r="P65"/>
    </row>
    <row r="66" spans="1:16" ht="18.75" customHeight="1">
      <c r="A66" s="17" t="s">
        <v>71</v>
      </c>
      <c r="B66" s="36">
        <v>734681.38</v>
      </c>
      <c r="C66" s="36">
        <v>476511.58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1211192.96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616161.82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616161.82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154850.53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154850.53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627937.97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627937.97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720891.77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720891.77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631970.02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631970.02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164399.66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164399.66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745265.09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745265.09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629481.74</v>
      </c>
      <c r="L74" s="35">
        <v>0</v>
      </c>
      <c r="M74" s="35">
        <v>0</v>
      </c>
      <c r="N74" s="35">
        <v>0</v>
      </c>
      <c r="O74" s="29">
        <f t="shared" si="23"/>
        <v>629481.74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718890.43</v>
      </c>
      <c r="M75" s="35">
        <v>0</v>
      </c>
      <c r="N75" s="61">
        <v>0</v>
      </c>
      <c r="O75" s="26">
        <f t="shared" si="23"/>
        <v>718890.43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387945.32</v>
      </c>
      <c r="N76" s="35">
        <v>0</v>
      </c>
      <c r="O76" s="29">
        <f t="shared" si="23"/>
        <v>387945.32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196320.18</v>
      </c>
      <c r="O77" s="26">
        <f t="shared" si="23"/>
        <v>196320.18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2.457515598275524</v>
      </c>
      <c r="C82" s="44">
        <v>2.600715610073817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1.7304726792316136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2018-08-03T18:07:11Z</dcterms:modified>
  <cp:category/>
  <cp:version/>
  <cp:contentType/>
  <cp:contentStatus/>
</cp:coreProperties>
</file>