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<sst xmlns="http://schemas.openxmlformats.org/spreadsheetml/2006/main" count="112" uniqueCount="110">
  <si>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</si>
  <si>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</si>
  <si>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</si>
  <si>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</si>
  <si>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</si>
  <si>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</si>
  <si>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</si>
  <si>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</si>
  <si>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</si>
  <si>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</si>
  <si>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</si>
  <si>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</si>
  <si>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</si>
  <si>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</si>
  <si>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</si>
  <si>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</si>
  <si>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</si>
  <si>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</si>
  <si>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</si>
  <si>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</si>
  <si>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</si>
  <si>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</si>
  <si>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</si>
  <si>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</si>
  <si>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</si>
  <si>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</si>
  <si>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</si>
  <si>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</si>
  <si>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</si>
  <si>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</si>
  <si>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</si>
  <si>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</si>
  <si>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</si>
  <si>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</si>
  <si>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</si>
  <si>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</si>
  <si>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</si>
  <si>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</si>
  <si>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</si>
  <si>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</si>
  <si>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</si>
  <si>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</si>
  <si>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</si>
  <si>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</si>
  <si>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</si>
  <si>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</si>
  <si>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</si>
  <si>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</si>
  <si>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</si>
  <si>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</si>
  <si>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</si>
  <si>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</si>
  <si>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</si>
  <si>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</si>
  <si>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</si>
  <si>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</si>
  <si>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</si>
  <si>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</si>
  <si>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</si>
  <si>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</si>
  <si>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</si>
  <si>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</si>
  <si>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</si>
  <si>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</si>
  <si>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</si>
  <si>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</si>
  <si>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</si>
  <si>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</si>
  <si>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</si>
  <si>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</si>
  <si>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</si>
  <si>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</si>
  <si>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</si>
  <si>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</si>
  <si>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</si>
  <si>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</si>
  <si>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</si>
  <si>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</si>
  <si>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</si>
  <si>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</si>
  <si>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</si>
  <si>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</si>
  <si>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</si>
  <si>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</si>
  <si>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</si>
  <si>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</si>
  <si>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</si>
  <si>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</si>
  <si>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</si>
  <si>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</si>
  <si>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</si>
  <si>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</si>
  <si>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</si>
  <si>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</si>
  <si>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</si>
  <si>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</si>
  <si>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</si>
  <si>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</si>
  <si>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</si>
  <si>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</si>
  <si>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</si>
  <si>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</si>
  <si>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</si>
  <si>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</si>
  <si>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</si>
  <si>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</si>
  <si>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</si>
  <si>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</si>
  <si>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</si>
  <si>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29/07/18 - VENCIMENTO 03/08/18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</si>
</sst>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199504</v>
      </c>
      <c r="C7" s="10">
        <f>C8+C20+C24</f>
        <v>130707</v>
      </c>
      <c r="D7" s="10">
        <f>D8+D20+D24</f>
        <v>162219</v>
      </c>
      <c r="E7" s="10">
        <f>E8+E20+E24</f>
        <v>22836</v>
      </c>
      <c r="F7" s="10">
        <f aca="true" t="shared" si="0" ref="F7:N7">F8+F20+F24</f>
        <v>140925</v>
      </c>
      <c r="G7" s="10">
        <f t="shared" si="0"/>
        <v>193026</v>
      </c>
      <c r="H7" s="10">
        <f>H8+H20+H24</f>
        <v>131668</v>
      </c>
      <c r="I7" s="10">
        <f>I8+I20+I24</f>
        <v>31273</v>
      </c>
      <c r="J7" s="10">
        <f>J8+J20+J24</f>
        <v>174901</v>
      </c>
      <c r="K7" s="10">
        <f>K8+K20+K24</f>
        <v>127316</v>
      </c>
      <c r="L7" s="10">
        <f>L8+L20+L24</f>
        <v>164064</v>
      </c>
      <c r="M7" s="10">
        <f t="shared" si="0"/>
        <v>53630</v>
      </c>
      <c r="N7" s="10">
        <f t="shared" si="0"/>
        <v>30620</v>
      </c>
      <c r="O7" s="10">
        <f>+O8+O20+O24</f>
        <v>1562689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96631</v>
      </c>
      <c r="C8" s="12">
        <f>+C9+C12+C16</f>
        <v>65635</v>
      </c>
      <c r="D8" s="12">
        <f>+D9+D12+D16</f>
        <v>83667</v>
      </c>
      <c r="E8" s="12">
        <f>+E9+E12+E16</f>
        <v>10883</v>
      </c>
      <c r="F8" s="12">
        <f aca="true" t="shared" si="1" ref="F8:N8">+F9+F12+F16</f>
        <v>69668</v>
      </c>
      <c r="G8" s="12">
        <f t="shared" si="1"/>
        <v>97368</v>
      </c>
      <c r="H8" s="12">
        <f>+H9+H12+H16</f>
        <v>66309</v>
      </c>
      <c r="I8" s="12">
        <f>+I9+I12+I16</f>
        <v>15918</v>
      </c>
      <c r="J8" s="12">
        <f>+J9+J12+J16</f>
        <v>88189</v>
      </c>
      <c r="K8" s="12">
        <f>+K9+K12+K16</f>
        <v>64733</v>
      </c>
      <c r="L8" s="12">
        <f>+L9+L12+L16</f>
        <v>79467</v>
      </c>
      <c r="M8" s="12">
        <f t="shared" si="1"/>
        <v>28921</v>
      </c>
      <c r="N8" s="12">
        <f t="shared" si="1"/>
        <v>17352</v>
      </c>
      <c r="O8" s="12">
        <f>SUM(B8:N8)</f>
        <v>784741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14371</v>
      </c>
      <c r="C9" s="14">
        <v>12196</v>
      </c>
      <c r="D9" s="14">
        <v>10525</v>
      </c>
      <c r="E9" s="14">
        <v>1346</v>
      </c>
      <c r="F9" s="14">
        <v>9501</v>
      </c>
      <c r="G9" s="14">
        <v>14640</v>
      </c>
      <c r="H9" s="14">
        <v>12401</v>
      </c>
      <c r="I9" s="14">
        <v>3120</v>
      </c>
      <c r="J9" s="14">
        <v>9166</v>
      </c>
      <c r="K9" s="14">
        <v>10816</v>
      </c>
      <c r="L9" s="14">
        <v>9308</v>
      </c>
      <c r="M9" s="14">
        <v>4565</v>
      </c>
      <c r="N9" s="14">
        <v>2409</v>
      </c>
      <c r="O9" s="12">
        <f aca="true" t="shared" si="2" ref="O9:O19">SUM(B9:N9)</f>
        <v>114364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14371</v>
      </c>
      <c r="C10" s="14">
        <f>+C9-C11</f>
        <v>12196</v>
      </c>
      <c r="D10" s="14">
        <f>+D9-D11</f>
        <v>10525</v>
      </c>
      <c r="E10" s="14">
        <f>+E9-E11</f>
        <v>1346</v>
      </c>
      <c r="F10" s="14">
        <f aca="true" t="shared" si="3" ref="F10:N10">+F9-F11</f>
        <v>9501</v>
      </c>
      <c r="G10" s="14">
        <f t="shared" si="3"/>
        <v>14640</v>
      </c>
      <c r="H10" s="14">
        <f>+H9-H11</f>
        <v>12401</v>
      </c>
      <c r="I10" s="14">
        <f>+I9-I11</f>
        <v>3120</v>
      </c>
      <c r="J10" s="14">
        <f>+J9-J11</f>
        <v>9166</v>
      </c>
      <c r="K10" s="14">
        <f>+K9-K11</f>
        <v>10816</v>
      </c>
      <c r="L10" s="14">
        <f>+L9-L11</f>
        <v>9308</v>
      </c>
      <c r="M10" s="14">
        <f t="shared" si="3"/>
        <v>4565</v>
      </c>
      <c r="N10" s="14">
        <f t="shared" si="3"/>
        <v>2409</v>
      </c>
      <c r="O10" s="12">
        <f t="shared" si="2"/>
        <v>114364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77165</v>
      </c>
      <c r="C12" s="14">
        <f>C13+C14+C15</f>
        <v>50216</v>
      </c>
      <c r="D12" s="14">
        <f>D13+D14+D15</f>
        <v>69362</v>
      </c>
      <c r="E12" s="14">
        <f>E13+E14+E15</f>
        <v>9020</v>
      </c>
      <c r="F12" s="14">
        <f aca="true" t="shared" si="4" ref="F12:N12">F13+F14+F15</f>
        <v>56624</v>
      </c>
      <c r="G12" s="14">
        <f t="shared" si="4"/>
        <v>77701</v>
      </c>
      <c r="H12" s="14">
        <f>H13+H14+H15</f>
        <v>50940</v>
      </c>
      <c r="I12" s="14">
        <f>I13+I14+I15</f>
        <v>12096</v>
      </c>
      <c r="J12" s="14">
        <f>J13+J14+J15</f>
        <v>74562</v>
      </c>
      <c r="K12" s="14">
        <f>K13+K14+K15</f>
        <v>50694</v>
      </c>
      <c r="L12" s="14">
        <f>L13+L14+L15</f>
        <v>65610</v>
      </c>
      <c r="M12" s="14">
        <f t="shared" si="4"/>
        <v>23137</v>
      </c>
      <c r="N12" s="14">
        <f t="shared" si="4"/>
        <v>14316</v>
      </c>
      <c r="O12" s="12">
        <f t="shared" si="2"/>
        <v>631443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37775</v>
      </c>
      <c r="C13" s="14">
        <v>25504</v>
      </c>
      <c r="D13" s="14">
        <v>33656</v>
      </c>
      <c r="E13" s="14">
        <v>4476</v>
      </c>
      <c r="F13" s="14">
        <v>27897</v>
      </c>
      <c r="G13" s="14">
        <v>37967</v>
      </c>
      <c r="H13" s="14">
        <v>25486</v>
      </c>
      <c r="I13" s="14">
        <v>6138</v>
      </c>
      <c r="J13" s="14">
        <v>36689</v>
      </c>
      <c r="K13" s="14">
        <v>23873</v>
      </c>
      <c r="L13" s="14">
        <v>29924</v>
      </c>
      <c r="M13" s="14">
        <v>9811</v>
      </c>
      <c r="N13" s="14">
        <v>6023</v>
      </c>
      <c r="O13" s="12">
        <f t="shared" si="2"/>
        <v>305219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38389</v>
      </c>
      <c r="C14" s="14">
        <v>23736</v>
      </c>
      <c r="D14" s="14">
        <v>34942</v>
      </c>
      <c r="E14" s="14">
        <v>4384</v>
      </c>
      <c r="F14" s="14">
        <v>27801</v>
      </c>
      <c r="G14" s="14">
        <v>38041</v>
      </c>
      <c r="H14" s="14">
        <v>24635</v>
      </c>
      <c r="I14" s="14">
        <v>5739</v>
      </c>
      <c r="J14" s="14">
        <v>37122</v>
      </c>
      <c r="K14" s="14">
        <v>26024</v>
      </c>
      <c r="L14" s="14">
        <v>34943</v>
      </c>
      <c r="M14" s="14">
        <v>12966</v>
      </c>
      <c r="N14" s="14">
        <v>8141</v>
      </c>
      <c r="O14" s="12">
        <f t="shared" si="2"/>
        <v>316863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1001</v>
      </c>
      <c r="C15" s="14">
        <v>976</v>
      </c>
      <c r="D15" s="14">
        <v>764</v>
      </c>
      <c r="E15" s="14">
        <v>160</v>
      </c>
      <c r="F15" s="14">
        <v>926</v>
      </c>
      <c r="G15" s="14">
        <v>1693</v>
      </c>
      <c r="H15" s="14">
        <v>819</v>
      </c>
      <c r="I15" s="14">
        <v>219</v>
      </c>
      <c r="J15" s="14">
        <v>751</v>
      </c>
      <c r="K15" s="14">
        <v>797</v>
      </c>
      <c r="L15" s="14">
        <v>743</v>
      </c>
      <c r="M15" s="14">
        <v>360</v>
      </c>
      <c r="N15" s="14">
        <v>152</v>
      </c>
      <c r="O15" s="12">
        <f t="shared" si="2"/>
        <v>9361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5095</v>
      </c>
      <c r="C16" s="14">
        <f>C17+C18+C19</f>
        <v>3223</v>
      </c>
      <c r="D16" s="14">
        <f>D17+D18+D19</f>
        <v>3780</v>
      </c>
      <c r="E16" s="14">
        <f>E17+E18+E19</f>
        <v>517</v>
      </c>
      <c r="F16" s="14">
        <f aca="true" t="shared" si="5" ref="F16:N16">F17+F18+F19</f>
        <v>3543</v>
      </c>
      <c r="G16" s="14">
        <f t="shared" si="5"/>
        <v>5027</v>
      </c>
      <c r="H16" s="14">
        <f>H17+H18+H19</f>
        <v>2968</v>
      </c>
      <c r="I16" s="14">
        <f>I17+I18+I19</f>
        <v>702</v>
      </c>
      <c r="J16" s="14">
        <f>J17+J18+J19</f>
        <v>4461</v>
      </c>
      <c r="K16" s="14">
        <f>K17+K18+K19</f>
        <v>3223</v>
      </c>
      <c r="L16" s="14">
        <f>L17+L18+L19</f>
        <v>4549</v>
      </c>
      <c r="M16" s="14">
        <f t="shared" si="5"/>
        <v>1219</v>
      </c>
      <c r="N16" s="14">
        <f t="shared" si="5"/>
        <v>627</v>
      </c>
      <c r="O16" s="12">
        <f t="shared" si="2"/>
        <v>38934</v>
      </c>
    </row>
    <row r="17" spans="1:26" ht="18.75" customHeight="1">
      <c r="A17" s="15" t="s">
        <v>16</v>
      </c>
      <c r="B17" s="14">
        <v>5091</v>
      </c>
      <c r="C17" s="14">
        <v>3217</v>
      </c>
      <c r="D17" s="14">
        <v>3774</v>
      </c>
      <c r="E17" s="14">
        <v>517</v>
      </c>
      <c r="F17" s="14">
        <v>3539</v>
      </c>
      <c r="G17" s="14">
        <v>5015</v>
      </c>
      <c r="H17" s="14">
        <v>2960</v>
      </c>
      <c r="I17" s="14">
        <v>701</v>
      </c>
      <c r="J17" s="14">
        <v>4450</v>
      </c>
      <c r="K17" s="14">
        <v>3220</v>
      </c>
      <c r="L17" s="14">
        <v>4539</v>
      </c>
      <c r="M17" s="14">
        <v>1216</v>
      </c>
      <c r="N17" s="14">
        <v>626</v>
      </c>
      <c r="O17" s="12">
        <f t="shared" si="2"/>
        <v>38865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</v>
      </c>
      <c r="C18" s="14">
        <v>5</v>
      </c>
      <c r="D18" s="14">
        <v>6</v>
      </c>
      <c r="E18" s="14">
        <v>0</v>
      </c>
      <c r="F18" s="14">
        <v>4</v>
      </c>
      <c r="G18" s="14">
        <v>5</v>
      </c>
      <c r="H18" s="14">
        <v>7</v>
      </c>
      <c r="I18" s="14">
        <v>1</v>
      </c>
      <c r="J18" s="14">
        <v>5</v>
      </c>
      <c r="K18" s="14">
        <v>3</v>
      </c>
      <c r="L18" s="14">
        <v>5</v>
      </c>
      <c r="M18" s="14">
        <v>3</v>
      </c>
      <c r="N18" s="14">
        <v>1</v>
      </c>
      <c r="O18" s="12">
        <f t="shared" si="2"/>
        <v>49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0</v>
      </c>
      <c r="C19" s="14">
        <v>1</v>
      </c>
      <c r="D19" s="14">
        <v>0</v>
      </c>
      <c r="E19" s="14">
        <v>0</v>
      </c>
      <c r="F19" s="14">
        <v>0</v>
      </c>
      <c r="G19" s="14">
        <v>7</v>
      </c>
      <c r="H19" s="14">
        <v>1</v>
      </c>
      <c r="I19" s="14">
        <v>0</v>
      </c>
      <c r="J19" s="14">
        <v>6</v>
      </c>
      <c r="K19" s="14">
        <v>0</v>
      </c>
      <c r="L19" s="14">
        <v>5</v>
      </c>
      <c r="M19" s="14">
        <v>0</v>
      </c>
      <c r="N19" s="14">
        <v>0</v>
      </c>
      <c r="O19" s="12">
        <f t="shared" si="2"/>
        <v>20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54336</v>
      </c>
      <c r="C20" s="18">
        <f>C21+C22+C23</f>
        <v>30570</v>
      </c>
      <c r="D20" s="18">
        <f>D21+D22+D23</f>
        <v>38237</v>
      </c>
      <c r="E20" s="18">
        <f>E21+E22+E23</f>
        <v>5417</v>
      </c>
      <c r="F20" s="18">
        <f aca="true" t="shared" si="6" ref="F20:N20">F21+F22+F23</f>
        <v>33990</v>
      </c>
      <c r="G20" s="18">
        <f t="shared" si="6"/>
        <v>42712</v>
      </c>
      <c r="H20" s="18">
        <f>H21+H22+H23</f>
        <v>31919</v>
      </c>
      <c r="I20" s="18">
        <f>I21+I22+I23</f>
        <v>7347</v>
      </c>
      <c r="J20" s="18">
        <f>J21+J22+J23</f>
        <v>50015</v>
      </c>
      <c r="K20" s="18">
        <f>K21+K22+K23</f>
        <v>31103</v>
      </c>
      <c r="L20" s="18">
        <f>L21+L22+L23</f>
        <v>52715</v>
      </c>
      <c r="M20" s="18">
        <f t="shared" si="6"/>
        <v>15219</v>
      </c>
      <c r="N20" s="18">
        <f t="shared" si="6"/>
        <v>8378</v>
      </c>
      <c r="O20" s="12">
        <f aca="true" t="shared" si="7" ref="O20:O26">SUM(B20:N20)</f>
        <v>401958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30241</v>
      </c>
      <c r="C21" s="14">
        <v>18582</v>
      </c>
      <c r="D21" s="14">
        <v>20295</v>
      </c>
      <c r="E21" s="14">
        <v>3059</v>
      </c>
      <c r="F21" s="14">
        <v>19516</v>
      </c>
      <c r="G21" s="14">
        <v>23882</v>
      </c>
      <c r="H21" s="14">
        <v>18567</v>
      </c>
      <c r="I21" s="14">
        <v>4408</v>
      </c>
      <c r="J21" s="14">
        <v>28190</v>
      </c>
      <c r="K21" s="14">
        <v>16949</v>
      </c>
      <c r="L21" s="14">
        <v>26957</v>
      </c>
      <c r="M21" s="14">
        <v>7847</v>
      </c>
      <c r="N21" s="14">
        <v>4129</v>
      </c>
      <c r="O21" s="12">
        <f t="shared" si="7"/>
        <v>222622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23641</v>
      </c>
      <c r="C22" s="14">
        <v>11657</v>
      </c>
      <c r="D22" s="14">
        <v>17662</v>
      </c>
      <c r="E22" s="14">
        <v>2304</v>
      </c>
      <c r="F22" s="14">
        <v>14140</v>
      </c>
      <c r="G22" s="14">
        <v>18305</v>
      </c>
      <c r="H22" s="14">
        <v>13056</v>
      </c>
      <c r="I22" s="14">
        <v>2887</v>
      </c>
      <c r="J22" s="14">
        <v>21496</v>
      </c>
      <c r="K22" s="14">
        <v>13861</v>
      </c>
      <c r="L22" s="14">
        <v>25369</v>
      </c>
      <c r="M22" s="14">
        <v>7240</v>
      </c>
      <c r="N22" s="14">
        <v>4197</v>
      </c>
      <c r="O22" s="12">
        <f t="shared" si="7"/>
        <v>175815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454</v>
      </c>
      <c r="C23" s="14">
        <v>331</v>
      </c>
      <c r="D23" s="14">
        <v>280</v>
      </c>
      <c r="E23" s="14">
        <v>54</v>
      </c>
      <c r="F23" s="14">
        <v>334</v>
      </c>
      <c r="G23" s="14">
        <v>525</v>
      </c>
      <c r="H23" s="14">
        <v>296</v>
      </c>
      <c r="I23" s="14">
        <v>52</v>
      </c>
      <c r="J23" s="14">
        <v>329</v>
      </c>
      <c r="K23" s="14">
        <v>293</v>
      </c>
      <c r="L23" s="14">
        <v>389</v>
      </c>
      <c r="M23" s="14">
        <v>132</v>
      </c>
      <c r="N23" s="14">
        <v>52</v>
      </c>
      <c r="O23" s="12">
        <f t="shared" si="7"/>
        <v>3521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48537</v>
      </c>
      <c r="C24" s="14">
        <f>C25+C26</f>
        <v>34502</v>
      </c>
      <c r="D24" s="14">
        <f>D25+D26</f>
        <v>40315</v>
      </c>
      <c r="E24" s="14">
        <f>E25+E26</f>
        <v>6536</v>
      </c>
      <c r="F24" s="14">
        <f aca="true" t="shared" si="8" ref="F24:N24">F25+F26</f>
        <v>37267</v>
      </c>
      <c r="G24" s="14">
        <f t="shared" si="8"/>
        <v>52946</v>
      </c>
      <c r="H24" s="14">
        <f>H25+H26</f>
        <v>33440</v>
      </c>
      <c r="I24" s="14">
        <f>I25+I26</f>
        <v>8008</v>
      </c>
      <c r="J24" s="14">
        <f>J25+J26</f>
        <v>36697</v>
      </c>
      <c r="K24" s="14">
        <f>K25+K26</f>
        <v>31480</v>
      </c>
      <c r="L24" s="14">
        <f>L25+L26</f>
        <v>31882</v>
      </c>
      <c r="M24" s="14">
        <f t="shared" si="8"/>
        <v>9490</v>
      </c>
      <c r="N24" s="14">
        <f t="shared" si="8"/>
        <v>4890</v>
      </c>
      <c r="O24" s="12">
        <f t="shared" si="7"/>
        <v>375990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38026</v>
      </c>
      <c r="C25" s="14">
        <v>28680</v>
      </c>
      <c r="D25" s="14">
        <v>32911</v>
      </c>
      <c r="E25" s="14">
        <v>5438</v>
      </c>
      <c r="F25" s="14">
        <v>30801</v>
      </c>
      <c r="G25" s="14">
        <v>44141</v>
      </c>
      <c r="H25" s="14">
        <v>28068</v>
      </c>
      <c r="I25" s="14">
        <v>6843</v>
      </c>
      <c r="J25" s="14">
        <v>28753</v>
      </c>
      <c r="K25" s="14">
        <v>26258</v>
      </c>
      <c r="L25" s="14">
        <v>25322</v>
      </c>
      <c r="M25" s="14">
        <v>7431</v>
      </c>
      <c r="N25" s="14">
        <v>3627</v>
      </c>
      <c r="O25" s="12">
        <f t="shared" si="7"/>
        <v>306299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10511</v>
      </c>
      <c r="C26" s="14">
        <v>5822</v>
      </c>
      <c r="D26" s="14">
        <v>7404</v>
      </c>
      <c r="E26" s="14">
        <v>1098</v>
      </c>
      <c r="F26" s="14">
        <v>6466</v>
      </c>
      <c r="G26" s="14">
        <v>8805</v>
      </c>
      <c r="H26" s="14">
        <v>5372</v>
      </c>
      <c r="I26" s="14">
        <v>1165</v>
      </c>
      <c r="J26" s="14">
        <v>7944</v>
      </c>
      <c r="K26" s="14">
        <v>5222</v>
      </c>
      <c r="L26" s="14">
        <v>6560</v>
      </c>
      <c r="M26" s="14">
        <v>2059</v>
      </c>
      <c r="N26" s="14">
        <v>1263</v>
      </c>
      <c r="O26" s="12">
        <f t="shared" si="7"/>
        <v>69691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440829.1524</v>
      </c>
      <c r="C36" s="60">
        <f aca="true" t="shared" si="11" ref="C36:N36">C37+C38+C39+C40</f>
        <v>303914.6967</v>
      </c>
      <c r="D36" s="60">
        <f t="shared" si="11"/>
        <v>328244.6633</v>
      </c>
      <c r="E36" s="60">
        <f t="shared" si="11"/>
        <v>67578.5748</v>
      </c>
      <c r="F36" s="60">
        <f t="shared" si="11"/>
        <v>320210.2975</v>
      </c>
      <c r="G36" s="60">
        <f t="shared" si="11"/>
        <v>340234.9948</v>
      </c>
      <c r="H36" s="60">
        <f t="shared" si="11"/>
        <v>289010.94680000003</v>
      </c>
      <c r="I36" s="60">
        <f>I37+I38+I39+I40</f>
        <v>68437.83320000001</v>
      </c>
      <c r="J36" s="60">
        <f>J37+J38+J39+J40</f>
        <v>389467.5534</v>
      </c>
      <c r="K36" s="60">
        <f>K37+K38+K39+K40</f>
        <v>330360.79360000003</v>
      </c>
      <c r="L36" s="60">
        <f>L37+L38+L39+L40</f>
        <v>407624.5396</v>
      </c>
      <c r="M36" s="60">
        <f t="shared" si="11"/>
        <v>169779.50499999998</v>
      </c>
      <c r="N36" s="60">
        <f t="shared" si="11"/>
        <v>81343.702</v>
      </c>
      <c r="O36" s="60">
        <f>O37+O38+O39+O40</f>
        <v>3537037.253100001</v>
      </c>
    </row>
    <row r="37" spans="1:15" ht="18.75" customHeight="1">
      <c r="A37" s="57" t="s">
        <v>50</v>
      </c>
      <c r="B37" s="54">
        <f aca="true" t="shared" si="12" ref="B37:N37">B29*B7</f>
        <v>436035.9424</v>
      </c>
      <c r="C37" s="54">
        <f t="shared" si="12"/>
        <v>300377.75669999997</v>
      </c>
      <c r="D37" s="54">
        <f t="shared" si="12"/>
        <v>318062.7933</v>
      </c>
      <c r="E37" s="54">
        <f t="shared" si="12"/>
        <v>67578.5748</v>
      </c>
      <c r="F37" s="54">
        <f t="shared" si="12"/>
        <v>317292.6375</v>
      </c>
      <c r="G37" s="54">
        <f t="shared" si="12"/>
        <v>333915.6774</v>
      </c>
      <c r="H37" s="54">
        <f t="shared" si="12"/>
        <v>285403.5568</v>
      </c>
      <c r="I37" s="54">
        <f>I29*I7</f>
        <v>68437.83320000001</v>
      </c>
      <c r="J37" s="54">
        <f>J29*J7</f>
        <v>380129.8334</v>
      </c>
      <c r="K37" s="54">
        <f>K29*K7</f>
        <v>316329.3336</v>
      </c>
      <c r="L37" s="54">
        <f>L29*L7</f>
        <v>398905.2096</v>
      </c>
      <c r="M37" s="54">
        <f t="shared" si="12"/>
        <v>164456.395</v>
      </c>
      <c r="N37" s="54">
        <f t="shared" si="12"/>
        <v>80319.322</v>
      </c>
      <c r="O37" s="56">
        <f>SUM(B37:N37)</f>
        <v>3467244.8657000004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-984.4326000000001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-984.4326000000001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4793.21</v>
      </c>
      <c r="C40" s="54">
        <v>3536.94</v>
      </c>
      <c r="D40" s="54">
        <v>10181.87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9337.72</v>
      </c>
      <c r="K40" s="54">
        <v>14031.46</v>
      </c>
      <c r="L40" s="54">
        <v>8719.33</v>
      </c>
      <c r="M40" s="54">
        <v>5323.11</v>
      </c>
      <c r="N40" s="54">
        <v>1024.38</v>
      </c>
      <c r="O40" s="56">
        <f>SUM(B40:N40)</f>
        <v>68114.66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-57484</v>
      </c>
      <c r="C42" s="25">
        <f aca="true" t="shared" si="15" ref="C42:N42">+C43+C46+C58+C59</f>
        <v>-48784</v>
      </c>
      <c r="D42" s="25">
        <f t="shared" si="15"/>
        <v>-52141.88</v>
      </c>
      <c r="E42" s="25">
        <f t="shared" si="15"/>
        <v>-5384</v>
      </c>
      <c r="F42" s="25">
        <f t="shared" si="15"/>
        <v>-38504</v>
      </c>
      <c r="G42" s="25">
        <f t="shared" si="15"/>
        <v>-59060</v>
      </c>
      <c r="H42" s="25">
        <f t="shared" si="15"/>
        <v>-49604</v>
      </c>
      <c r="I42" s="25">
        <f>+I43+I46+I58+I59</f>
        <v>-13480</v>
      </c>
      <c r="J42" s="25">
        <f>+J43+J46+J58+J59</f>
        <v>-36664</v>
      </c>
      <c r="K42" s="25">
        <f>+K43+K46+K58+K59</f>
        <v>-43264</v>
      </c>
      <c r="L42" s="25">
        <f>+L43+L46+L58+L59</f>
        <v>-37232</v>
      </c>
      <c r="M42" s="25">
        <f t="shared" si="15"/>
        <v>-18260</v>
      </c>
      <c r="N42" s="25">
        <f t="shared" si="15"/>
        <v>-9636</v>
      </c>
      <c r="O42" s="25">
        <f>+O43+O46+O58+O59</f>
        <v>-469497.88</v>
      </c>
    </row>
    <row r="43" spans="1:15" ht="18.75" customHeight="1">
      <c r="A43" s="17" t="s">
        <v>55</v>
      </c>
      <c r="B43" s="26">
        <f>B44+B45</f>
        <v>-57484</v>
      </c>
      <c r="C43" s="26">
        <f>C44+C45</f>
        <v>-48784</v>
      </c>
      <c r="D43" s="26">
        <f>D44+D45</f>
        <v>-42100</v>
      </c>
      <c r="E43" s="26">
        <f>E44+E45</f>
        <v>-5384</v>
      </c>
      <c r="F43" s="26">
        <f aca="true" t="shared" si="16" ref="F43:N43">F44+F45</f>
        <v>-38004</v>
      </c>
      <c r="G43" s="26">
        <f t="shared" si="16"/>
        <v>-58560</v>
      </c>
      <c r="H43" s="26">
        <f t="shared" si="16"/>
        <v>-49604</v>
      </c>
      <c r="I43" s="26">
        <f>I44+I45</f>
        <v>-12480</v>
      </c>
      <c r="J43" s="26">
        <f>J44+J45</f>
        <v>-36664</v>
      </c>
      <c r="K43" s="26">
        <f>K44+K45</f>
        <v>-43264</v>
      </c>
      <c r="L43" s="26">
        <f>L44+L45</f>
        <v>-37232</v>
      </c>
      <c r="M43" s="26">
        <f t="shared" si="16"/>
        <v>-18260</v>
      </c>
      <c r="N43" s="26">
        <f t="shared" si="16"/>
        <v>-9636</v>
      </c>
      <c r="O43" s="25">
        <f aca="true" t="shared" si="17" ref="O43:O59">SUM(B43:N43)</f>
        <v>-457456</v>
      </c>
    </row>
    <row r="44" spans="1:26" ht="18.75" customHeight="1">
      <c r="A44" s="13" t="s">
        <v>56</v>
      </c>
      <c r="B44" s="20">
        <f>ROUND(-B9*$D$3,2)</f>
        <v>-57484</v>
      </c>
      <c r="C44" s="20">
        <f>ROUND(-C9*$D$3,2)</f>
        <v>-48784</v>
      </c>
      <c r="D44" s="20">
        <f>ROUND(-D9*$D$3,2)</f>
        <v>-42100</v>
      </c>
      <c r="E44" s="20">
        <f>ROUND(-E9*$D$3,2)</f>
        <v>-5384</v>
      </c>
      <c r="F44" s="20">
        <f aca="true" t="shared" si="18" ref="F44:N44">ROUND(-F9*$D$3,2)</f>
        <v>-38004</v>
      </c>
      <c r="G44" s="20">
        <f t="shared" si="18"/>
        <v>-58560</v>
      </c>
      <c r="H44" s="20">
        <f t="shared" si="18"/>
        <v>-49604</v>
      </c>
      <c r="I44" s="20">
        <f>ROUND(-I9*$D$3,2)</f>
        <v>-12480</v>
      </c>
      <c r="J44" s="20">
        <f>ROUND(-J9*$D$3,2)</f>
        <v>-36664</v>
      </c>
      <c r="K44" s="20">
        <f>ROUND(-K9*$D$3,2)</f>
        <v>-43264</v>
      </c>
      <c r="L44" s="20">
        <f>ROUND(-L9*$D$3,2)</f>
        <v>-37232</v>
      </c>
      <c r="M44" s="20">
        <f t="shared" si="18"/>
        <v>-18260</v>
      </c>
      <c r="N44" s="20">
        <f t="shared" si="18"/>
        <v>-9636</v>
      </c>
      <c r="O44" s="46">
        <f t="shared" si="17"/>
        <v>-457456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-10041.88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-12041.88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-500-9541.88</f>
        <v>-10041.88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-12041.88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383345.1524</v>
      </c>
      <c r="C61" s="29">
        <f t="shared" si="21"/>
        <v>255130.69669999997</v>
      </c>
      <c r="D61" s="29">
        <f t="shared" si="21"/>
        <v>276102.7833</v>
      </c>
      <c r="E61" s="29">
        <f t="shared" si="21"/>
        <v>62194.5748</v>
      </c>
      <c r="F61" s="29">
        <f t="shared" si="21"/>
        <v>281706.2975</v>
      </c>
      <c r="G61" s="29">
        <f t="shared" si="21"/>
        <v>281174.9948</v>
      </c>
      <c r="H61" s="29">
        <f t="shared" si="21"/>
        <v>239406.94680000003</v>
      </c>
      <c r="I61" s="29">
        <f t="shared" si="21"/>
        <v>54957.83320000001</v>
      </c>
      <c r="J61" s="29">
        <f>+J36+J42</f>
        <v>352803.5534</v>
      </c>
      <c r="K61" s="29">
        <f>+K36+K42</f>
        <v>287096.79360000003</v>
      </c>
      <c r="L61" s="29">
        <f>+L36+L42</f>
        <v>370392.5396</v>
      </c>
      <c r="M61" s="29">
        <f t="shared" si="21"/>
        <v>151519.50499999998</v>
      </c>
      <c r="N61" s="29">
        <f t="shared" si="21"/>
        <v>71707.702</v>
      </c>
      <c r="O61" s="29">
        <f>SUM(B61:N61)</f>
        <v>3067539.3731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8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R63" s="78"/>
    </row>
    <row r="64" spans="1:15" ht="18.75" customHeight="1">
      <c r="A64" s="2" t="s">
        <v>69</v>
      </c>
      <c r="B64" s="36">
        <f>SUM(B65:B78)</f>
        <v>383345.16000000003</v>
      </c>
      <c r="C64" s="36">
        <f aca="true" t="shared" si="22" ref="C64:N64">SUM(C65:C78)</f>
        <v>255130.7</v>
      </c>
      <c r="D64" s="36">
        <f t="shared" si="22"/>
        <v>276102.78</v>
      </c>
      <c r="E64" s="36">
        <f t="shared" si="22"/>
        <v>62194.57</v>
      </c>
      <c r="F64" s="36">
        <f t="shared" si="22"/>
        <v>281706.3</v>
      </c>
      <c r="G64" s="36">
        <f t="shared" si="22"/>
        <v>281175</v>
      </c>
      <c r="H64" s="36">
        <f t="shared" si="22"/>
        <v>239406.95</v>
      </c>
      <c r="I64" s="36">
        <f t="shared" si="22"/>
        <v>54957.83</v>
      </c>
      <c r="J64" s="36">
        <f t="shared" si="22"/>
        <v>352803.56</v>
      </c>
      <c r="K64" s="36">
        <f t="shared" si="22"/>
        <v>287096.79</v>
      </c>
      <c r="L64" s="36">
        <f t="shared" si="22"/>
        <v>370392.54</v>
      </c>
      <c r="M64" s="36">
        <f t="shared" si="22"/>
        <v>151519.51</v>
      </c>
      <c r="N64" s="36">
        <f t="shared" si="22"/>
        <v>71707.7</v>
      </c>
      <c r="O64" s="29">
        <f>SUM(O65:O78)</f>
        <v>3067539.3900000006</v>
      </c>
    </row>
    <row r="65" spans="1:16" ht="18.75" customHeight="1">
      <c r="A65" s="17" t="s">
        <v>70</v>
      </c>
      <c r="B65" s="36">
        <v>73972.77</v>
      </c>
      <c r="C65" s="36">
        <v>74505.8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148478.57</v>
      </c>
      <c r="P65"/>
    </row>
    <row r="66" spans="1:16" ht="18.75" customHeight="1">
      <c r="A66" s="17" t="s">
        <v>71</v>
      </c>
      <c r="B66" s="36">
        <v>309372.39</v>
      </c>
      <c r="C66" s="36">
        <v>180624.9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489997.29000000004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276102.78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276102.78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62194.57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62194.57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281706.3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281706.3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281175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281175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239406.95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239406.95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54957.83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54957.83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352803.56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352803.56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287096.79</v>
      </c>
      <c r="L74" s="35">
        <v>0</v>
      </c>
      <c r="M74" s="35">
        <v>0</v>
      </c>
      <c r="N74" s="35">
        <v>0</v>
      </c>
      <c r="O74" s="29">
        <f t="shared" si="23"/>
        <v>287096.79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370392.54</v>
      </c>
      <c r="M75" s="35">
        <v>0</v>
      </c>
      <c r="N75" s="61">
        <v>0</v>
      </c>
      <c r="O75" s="26">
        <f t="shared" si="23"/>
        <v>370392.54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151519.51</v>
      </c>
      <c r="N76" s="35">
        <v>0</v>
      </c>
      <c r="O76" s="29">
        <f t="shared" si="23"/>
        <v>151519.51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71707.7</v>
      </c>
      <c r="O77" s="26">
        <f t="shared" si="23"/>
        <v>71707.7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2.458405101553879</v>
      </c>
      <c r="C82" s="44">
        <v>2.596340455398921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2.9593000000000003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1.7385917171779965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2018-08-02T18:23:06Z</dcterms:modified>
  <cp:category/>
  <cp:version/>
  <cp:contentType/>
  <cp:contentStatus/>
</cp:coreProperties>
</file>